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ES\PROJECTES AUDIOVISUALS\Requeriments\"/>
    </mc:Choice>
  </mc:AlternateContent>
  <xr:revisionPtr revIDLastSave="0" documentId="13_ncr:1_{6DEB4762-1093-41B2-BCBB-FA41085BF51B}" xr6:coauthVersionLast="47" xr6:coauthVersionMax="47" xr10:uidLastSave="{00000000-0000-0000-0000-000000000000}"/>
  <bookViews>
    <workbookView xWindow="-120" yWindow="-120" windowWidth="29040" windowHeight="15840" tabRatio="847" xr2:uid="{00000000-000D-0000-FFFF-FFFF00000000}"/>
  </bookViews>
  <sheets>
    <sheet name="PRESSUPOST" sheetId="2" r:id="rId1"/>
    <sheet name="COSTOS SOCIALS ARTISTES" sheetId="4" r:id="rId2"/>
    <sheet name="COSTOS SOCIALS EQUIP TÈCNIC" sheetId="1" r:id="rId3"/>
    <sheet name="CALENDARI DE TREBALL 1" sheetId="6" r:id="rId4"/>
    <sheet name="CALENDARI DE TREBALL 2" sheetId="5" r:id="rId5"/>
    <sheet name="INFORME PRESSUPOSTARI" sheetId="7" r:id="rId6"/>
  </sheets>
  <definedNames>
    <definedName name="M">PRESSUPOST!#REF!</definedName>
    <definedName name="Social_media___en_Producció">'COSTOS SOCIALS EQUIP TÈCNIC'!#REF!</definedName>
    <definedName name="_xlnm.Print_Titles" localSheetId="2">'COSTOS SOCIALS EQUIP TÈCNIC'!$3:$8</definedName>
    <definedName name="_xlnm.Print_Titles" localSheetId="0">PRESSUPOST!$36:$37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7" i="2" l="1"/>
  <c r="L27" i="2"/>
  <c r="N27" i="2"/>
  <c r="H27" i="2"/>
  <c r="J26" i="2"/>
  <c r="L26" i="2"/>
  <c r="N26" i="2"/>
  <c r="H26" i="2"/>
  <c r="N136" i="2" l="1"/>
  <c r="M136" i="2"/>
  <c r="L136" i="2"/>
  <c r="K136" i="2"/>
  <c r="N135" i="2"/>
  <c r="M135" i="2"/>
  <c r="L135" i="2"/>
  <c r="K135" i="2"/>
  <c r="N134" i="2"/>
  <c r="M134" i="2"/>
  <c r="M133" i="2" s="1"/>
  <c r="L134" i="2"/>
  <c r="L133" i="2" s="1"/>
  <c r="K134" i="2"/>
  <c r="N133" i="2" l="1"/>
  <c r="O135" i="2"/>
  <c r="O136" i="2"/>
  <c r="O134" i="2"/>
  <c r="O5" i="1"/>
  <c r="V3" i="4"/>
  <c r="O133" i="2" l="1"/>
  <c r="L20" i="2"/>
  <c r="L22" i="2" l="1"/>
  <c r="N22" i="2"/>
  <c r="Q76" i="7" s="1"/>
  <c r="L16" i="2"/>
  <c r="D16" i="2"/>
  <c r="N124" i="2"/>
  <c r="M124" i="2"/>
  <c r="L124" i="2"/>
  <c r="K124" i="2"/>
  <c r="N123" i="2"/>
  <c r="M123" i="2"/>
  <c r="L123" i="2"/>
  <c r="O123" i="2" s="1"/>
  <c r="K123" i="2"/>
  <c r="N122" i="2"/>
  <c r="M122" i="2"/>
  <c r="L122" i="2"/>
  <c r="O122" i="2" s="1"/>
  <c r="K122" i="2"/>
  <c r="N112" i="2"/>
  <c r="M112" i="2"/>
  <c r="L112" i="2"/>
  <c r="K112" i="2"/>
  <c r="N111" i="2"/>
  <c r="M111" i="2"/>
  <c r="L111" i="2"/>
  <c r="K111" i="2"/>
  <c r="N110" i="2"/>
  <c r="M110" i="2"/>
  <c r="L110" i="2"/>
  <c r="K110" i="2"/>
  <c r="N109" i="2"/>
  <c r="M109" i="2"/>
  <c r="L109" i="2"/>
  <c r="K109" i="2"/>
  <c r="L108" i="2" l="1"/>
  <c r="L113" i="2" s="1"/>
  <c r="H16" i="2" s="1"/>
  <c r="M108" i="2"/>
  <c r="M113" i="2" s="1"/>
  <c r="N108" i="2"/>
  <c r="N113" i="2" s="1"/>
  <c r="J16" i="2" s="1"/>
  <c r="M121" i="2"/>
  <c r="N121" i="2"/>
  <c r="L121" i="2"/>
  <c r="O109" i="2"/>
  <c r="O111" i="2"/>
  <c r="O124" i="2"/>
  <c r="O121" i="2" s="1"/>
  <c r="O110" i="2"/>
  <c r="O112" i="2"/>
  <c r="O108" i="2" l="1"/>
  <c r="O113" i="2" s="1"/>
  <c r="N16" i="2" s="1"/>
  <c r="Q36" i="7" s="1"/>
  <c r="D19" i="2"/>
  <c r="D20" i="2"/>
  <c r="N190" i="2"/>
  <c r="M190" i="2"/>
  <c r="L190" i="2"/>
  <c r="K190" i="2"/>
  <c r="M189" i="2"/>
  <c r="M188" i="2" s="1"/>
  <c r="M191" i="2" s="1"/>
  <c r="L189" i="2"/>
  <c r="K189" i="2"/>
  <c r="K177" i="2"/>
  <c r="L177" i="2"/>
  <c r="M177" i="2"/>
  <c r="N177" i="2"/>
  <c r="N188" i="2" l="1"/>
  <c r="L188" i="2"/>
  <c r="O177" i="2"/>
  <c r="O190" i="2"/>
  <c r="O189" i="2"/>
  <c r="D13" i="2"/>
  <c r="A16" i="4"/>
  <c r="A15" i="4"/>
  <c r="A11" i="4"/>
  <c r="A10" i="4"/>
  <c r="A9" i="4"/>
  <c r="K209" i="2"/>
  <c r="L209" i="2"/>
  <c r="M209" i="2"/>
  <c r="N209" i="2"/>
  <c r="K182" i="2"/>
  <c r="L182" i="2"/>
  <c r="M182" i="2"/>
  <c r="N182" i="2"/>
  <c r="K183" i="2"/>
  <c r="L183" i="2"/>
  <c r="M183" i="2"/>
  <c r="N183" i="2"/>
  <c r="R94" i="2"/>
  <c r="T94" i="2" s="1"/>
  <c r="W94" i="2"/>
  <c r="X94" i="2" s="1"/>
  <c r="AC94" i="2"/>
  <c r="AD94" i="2"/>
  <c r="J94" i="2" s="1"/>
  <c r="N94" i="2" s="1"/>
  <c r="L191" i="2" l="1"/>
  <c r="H20" i="2" s="1"/>
  <c r="N191" i="2"/>
  <c r="J20" i="2" s="1"/>
  <c r="O188" i="2"/>
  <c r="O209" i="2"/>
  <c r="O182" i="2"/>
  <c r="O183" i="2"/>
  <c r="Y94" i="2"/>
  <c r="I94" i="2" s="1"/>
  <c r="M94" i="2" s="1"/>
  <c r="AE94" i="2"/>
  <c r="S94" i="2"/>
  <c r="AF94" i="2" s="1"/>
  <c r="H94" i="2"/>
  <c r="O191" i="2" l="1"/>
  <c r="N20" i="2" s="1"/>
  <c r="Q68" i="7" s="1"/>
  <c r="AG94" i="2"/>
  <c r="K94" i="2"/>
  <c r="L94" i="2"/>
  <c r="O94" i="2" s="1"/>
  <c r="C34" i="1" l="1"/>
  <c r="C33" i="1"/>
  <c r="C32" i="1"/>
  <c r="C30" i="1"/>
  <c r="C29" i="1"/>
  <c r="C28" i="1"/>
  <c r="C27" i="1"/>
  <c r="C21" i="1" l="1"/>
  <c r="C20" i="1"/>
  <c r="C19" i="1"/>
  <c r="C16" i="1"/>
  <c r="C15" i="4" l="1"/>
  <c r="D18" i="2" l="1"/>
  <c r="D22" i="2" l="1"/>
  <c r="D23" i="2" l="1"/>
  <c r="X16" i="4" l="1"/>
  <c r="X15" i="4"/>
  <c r="W15" i="4"/>
  <c r="W16" i="4"/>
  <c r="V15" i="4"/>
  <c r="V16" i="4"/>
  <c r="X11" i="4"/>
  <c r="W11" i="4"/>
  <c r="V11" i="4"/>
  <c r="V10" i="4"/>
  <c r="W10" i="4"/>
  <c r="X10" i="4"/>
  <c r="X9" i="4"/>
  <c r="W9" i="4"/>
  <c r="V9" i="4"/>
  <c r="L9" i="4"/>
  <c r="N9" i="4"/>
  <c r="M9" i="4"/>
  <c r="L11" i="4" l="1"/>
  <c r="L10" i="4"/>
  <c r="O8" i="4"/>
  <c r="O14" i="4"/>
  <c r="O18" i="4" s="1"/>
  <c r="K119" i="2" l="1"/>
  <c r="L119" i="2"/>
  <c r="M119" i="2"/>
  <c r="N119" i="2"/>
  <c r="K167" i="2"/>
  <c r="L167" i="2"/>
  <c r="M167" i="2"/>
  <c r="N167" i="2"/>
  <c r="K198" i="2"/>
  <c r="L198" i="2"/>
  <c r="M198" i="2"/>
  <c r="N198" i="2"/>
  <c r="L173" i="2"/>
  <c r="K173" i="2"/>
  <c r="M152" i="2"/>
  <c r="L152" i="2"/>
  <c r="K152" i="2"/>
  <c r="L143" i="2"/>
  <c r="K143" i="2"/>
  <c r="R97" i="2"/>
  <c r="AD84" i="2"/>
  <c r="J84" i="2" s="1"/>
  <c r="AD85" i="2"/>
  <c r="J85" i="2" s="1"/>
  <c r="AD86" i="2"/>
  <c r="J86" i="2" s="1"/>
  <c r="AD87" i="2"/>
  <c r="J87" i="2" s="1"/>
  <c r="AD88" i="2"/>
  <c r="J88" i="2" s="1"/>
  <c r="AD89" i="2"/>
  <c r="J89" i="2" s="1"/>
  <c r="AD90" i="2"/>
  <c r="J90" i="2" s="1"/>
  <c r="AD91" i="2"/>
  <c r="AD93" i="2"/>
  <c r="AC84" i="2"/>
  <c r="AC85" i="2"/>
  <c r="AC86" i="2"/>
  <c r="AC87" i="2"/>
  <c r="AC88" i="2"/>
  <c r="AC89" i="2"/>
  <c r="AC90" i="2"/>
  <c r="AC91" i="2"/>
  <c r="AC93" i="2"/>
  <c r="N66" i="2"/>
  <c r="N65" i="2"/>
  <c r="M66" i="2"/>
  <c r="M65" i="2"/>
  <c r="L66" i="2"/>
  <c r="K61" i="2"/>
  <c r="K60" i="2"/>
  <c r="N62" i="2"/>
  <c r="N61" i="2"/>
  <c r="N60" i="2"/>
  <c r="M62" i="2"/>
  <c r="M61" i="2"/>
  <c r="M60" i="2"/>
  <c r="L62" i="2"/>
  <c r="L61" i="2"/>
  <c r="L60" i="2"/>
  <c r="N54" i="2"/>
  <c r="N53" i="2"/>
  <c r="N52" i="2"/>
  <c r="N51" i="2"/>
  <c r="N50" i="2"/>
  <c r="N49" i="2"/>
  <c r="M54" i="2"/>
  <c r="M53" i="2"/>
  <c r="M52" i="2"/>
  <c r="M51" i="2"/>
  <c r="M50" i="2"/>
  <c r="M49" i="2"/>
  <c r="L54" i="2"/>
  <c r="L53" i="2"/>
  <c r="L52" i="2"/>
  <c r="L51" i="2"/>
  <c r="L50" i="2"/>
  <c r="L49" i="2"/>
  <c r="N46" i="2"/>
  <c r="N45" i="2"/>
  <c r="N44" i="2"/>
  <c r="M46" i="2"/>
  <c r="M45" i="2"/>
  <c r="M44" i="2"/>
  <c r="L46" i="2"/>
  <c r="L45" i="2"/>
  <c r="L44" i="2"/>
  <c r="L59" i="2" l="1"/>
  <c r="L43" i="2"/>
  <c r="L48" i="2"/>
  <c r="O66" i="2"/>
  <c r="O49" i="2"/>
  <c r="O53" i="2"/>
  <c r="O54" i="2"/>
  <c r="O50" i="2"/>
  <c r="O51" i="2"/>
  <c r="O60" i="2"/>
  <c r="O52" i="2"/>
  <c r="O45" i="2"/>
  <c r="O46" i="2"/>
  <c r="O44" i="2"/>
  <c r="O61" i="2"/>
  <c r="O198" i="2"/>
  <c r="O119" i="2"/>
  <c r="O167" i="2"/>
  <c r="O62" i="2"/>
  <c r="M64" i="2"/>
  <c r="N64" i="2"/>
  <c r="N59" i="2"/>
  <c r="M59" i="2"/>
  <c r="M43" i="2"/>
  <c r="N43" i="2"/>
  <c r="M48" i="2"/>
  <c r="N48" i="2"/>
  <c r="D15" i="2"/>
  <c r="D14" i="2"/>
  <c r="U14" i="4"/>
  <c r="B16" i="4"/>
  <c r="C16" i="4"/>
  <c r="D16" i="4"/>
  <c r="E16" i="4"/>
  <c r="F16" i="4"/>
  <c r="G16" i="4"/>
  <c r="H16" i="4"/>
  <c r="I16" i="4"/>
  <c r="L16" i="4"/>
  <c r="M16" i="4"/>
  <c r="N16" i="4"/>
  <c r="K66" i="2"/>
  <c r="J16" i="4" s="1"/>
  <c r="L55" i="2" l="1"/>
  <c r="H13" i="2" s="1"/>
  <c r="O48" i="2"/>
  <c r="O43" i="2"/>
  <c r="T16" i="4"/>
  <c r="P16" i="4"/>
  <c r="AB16" i="4"/>
  <c r="AA16" i="4"/>
  <c r="Z16" i="4"/>
  <c r="Y16" i="4"/>
  <c r="R16" i="4"/>
  <c r="S16" i="4"/>
  <c r="O59" i="2"/>
  <c r="M55" i="2"/>
  <c r="J13" i="2" s="1"/>
  <c r="N55" i="2"/>
  <c r="L13" i="2" s="1"/>
  <c r="K16" i="4"/>
  <c r="A26" i="1"/>
  <c r="B26" i="1"/>
  <c r="C26" i="1"/>
  <c r="D26" i="1"/>
  <c r="F26" i="1"/>
  <c r="I26" i="1"/>
  <c r="R80" i="2"/>
  <c r="T80" i="2" s="1"/>
  <c r="W80" i="2"/>
  <c r="AB80" i="2"/>
  <c r="F12" i="1"/>
  <c r="F13" i="1"/>
  <c r="D13" i="1"/>
  <c r="C13" i="1"/>
  <c r="B13" i="1"/>
  <c r="A13" i="1"/>
  <c r="W88" i="2"/>
  <c r="Y88" i="2" s="1"/>
  <c r="I88" i="2" s="1"/>
  <c r="R88" i="2"/>
  <c r="S88" i="2" s="1"/>
  <c r="N88" i="2"/>
  <c r="F20" i="1"/>
  <c r="D20" i="1"/>
  <c r="B20" i="1"/>
  <c r="A25" i="1"/>
  <c r="A24" i="1"/>
  <c r="A23" i="1"/>
  <c r="A22" i="1"/>
  <c r="A21" i="1"/>
  <c r="A20" i="1"/>
  <c r="AD20" i="1" l="1"/>
  <c r="W20" i="1"/>
  <c r="Z20" i="1" s="1"/>
  <c r="M20" i="1"/>
  <c r="AD13" i="1"/>
  <c r="M13" i="1"/>
  <c r="W13" i="1"/>
  <c r="X13" i="1" s="1"/>
  <c r="R26" i="1"/>
  <c r="AB26" i="1"/>
  <c r="AA26" i="1"/>
  <c r="W26" i="1"/>
  <c r="T26" i="1"/>
  <c r="AC26" i="1"/>
  <c r="M26" i="1"/>
  <c r="U26" i="1"/>
  <c r="AD26" i="1"/>
  <c r="V26" i="1"/>
  <c r="K8" i="4"/>
  <c r="O55" i="2"/>
  <c r="N13" i="2" s="1"/>
  <c r="Q12" i="7" s="1"/>
  <c r="Y80" i="2"/>
  <c r="I80" i="2" s="1"/>
  <c r="M80" i="2" s="1"/>
  <c r="X80" i="2"/>
  <c r="H80" i="2"/>
  <c r="AC80" i="2"/>
  <c r="AD80" i="2"/>
  <c r="J80" i="2" s="1"/>
  <c r="N80" i="2" s="1"/>
  <c r="Q16" i="4"/>
  <c r="AC16" i="4" s="1"/>
  <c r="AE80" i="2"/>
  <c r="S80" i="2"/>
  <c r="AC13" i="1"/>
  <c r="U13" i="1"/>
  <c r="T13" i="1"/>
  <c r="AB13" i="1"/>
  <c r="R13" i="1"/>
  <c r="AA13" i="1"/>
  <c r="V13" i="1"/>
  <c r="AB20" i="1"/>
  <c r="V20" i="1"/>
  <c r="U20" i="1"/>
  <c r="AE88" i="2"/>
  <c r="AC20" i="1"/>
  <c r="X88" i="2"/>
  <c r="AF88" i="2" s="1"/>
  <c r="R20" i="1"/>
  <c r="T20" i="1"/>
  <c r="AA20" i="1"/>
  <c r="I20" i="1"/>
  <c r="M88" i="2"/>
  <c r="H20" i="1"/>
  <c r="T88" i="2"/>
  <c r="S26" i="1" l="1"/>
  <c r="Q26" i="1"/>
  <c r="Z26" i="1"/>
  <c r="X26" i="1"/>
  <c r="Y26" i="1"/>
  <c r="G26" i="1"/>
  <c r="O26" i="1" s="1"/>
  <c r="I13" i="1"/>
  <c r="Q13" i="1" s="1"/>
  <c r="AF80" i="2"/>
  <c r="H13" i="1"/>
  <c r="P13" i="1" s="1"/>
  <c r="AG80" i="2"/>
  <c r="L80" i="2"/>
  <c r="O80" i="2" s="1"/>
  <c r="K80" i="2"/>
  <c r="Y20" i="1"/>
  <c r="Y13" i="1"/>
  <c r="S13" i="1"/>
  <c r="H26" i="1"/>
  <c r="P26" i="1" s="1"/>
  <c r="P20" i="1"/>
  <c r="Z13" i="1"/>
  <c r="G13" i="1"/>
  <c r="S20" i="1"/>
  <c r="Q20" i="1"/>
  <c r="H88" i="2"/>
  <c r="AG88" i="2"/>
  <c r="X20" i="1"/>
  <c r="K162" i="2"/>
  <c r="L162" i="2"/>
  <c r="M162" i="2"/>
  <c r="N162" i="2"/>
  <c r="J26" i="1" l="1"/>
  <c r="G20" i="1"/>
  <c r="J20" i="1" s="1"/>
  <c r="N20" i="1" s="1"/>
  <c r="K88" i="2"/>
  <c r="O162" i="2"/>
  <c r="L88" i="2"/>
  <c r="O88" i="2" s="1"/>
  <c r="O13" i="1"/>
  <c r="J13" i="1"/>
  <c r="K26" i="1" l="1"/>
  <c r="N26" i="1"/>
  <c r="K20" i="1"/>
  <c r="AE20" i="1" s="1"/>
  <c r="O20" i="1"/>
  <c r="K13" i="1"/>
  <c r="N13" i="1"/>
  <c r="K9" i="4"/>
  <c r="T2" i="4"/>
  <c r="V2" i="4" s="1"/>
  <c r="AE26" i="1" l="1"/>
  <c r="AE13" i="1"/>
  <c r="A4" i="5" l="1"/>
  <c r="N15" i="4" l="1"/>
  <c r="I9" i="4"/>
  <c r="I10" i="4"/>
  <c r="J10" i="4"/>
  <c r="N11" i="4"/>
  <c r="D10" i="4"/>
  <c r="D9" i="4"/>
  <c r="G6" i="6"/>
  <c r="H6" i="6" s="1"/>
  <c r="H38" i="2" s="1"/>
  <c r="L6" i="6"/>
  <c r="S6" i="6"/>
  <c r="T6" i="6" s="1"/>
  <c r="J38" i="2" s="1"/>
  <c r="R92" i="2"/>
  <c r="T92" i="2" s="1"/>
  <c r="H92" i="2" s="1"/>
  <c r="R89" i="2"/>
  <c r="T89" i="2" s="1"/>
  <c r="H89" i="2" s="1"/>
  <c r="W89" i="2"/>
  <c r="Y89" i="2" s="1"/>
  <c r="I89" i="2" s="1"/>
  <c r="R84" i="2"/>
  <c r="T84" i="2" s="1"/>
  <c r="R90" i="2"/>
  <c r="T90" i="2" s="1"/>
  <c r="H90" i="2" s="1"/>
  <c r="R91" i="2"/>
  <c r="R93" i="2"/>
  <c r="T93" i="2" s="1"/>
  <c r="H93" i="2" s="1"/>
  <c r="L93" i="2" s="1"/>
  <c r="R83" i="2"/>
  <c r="R85" i="2"/>
  <c r="R77" i="2"/>
  <c r="R78" i="2"/>
  <c r="R79" i="2"/>
  <c r="T79" i="2" s="1"/>
  <c r="W84" i="2"/>
  <c r="Y84" i="2" s="1"/>
  <c r="I84" i="2" s="1"/>
  <c r="W90" i="2"/>
  <c r="W91" i="2"/>
  <c r="Y91" i="2" s="1"/>
  <c r="I91" i="2" s="1"/>
  <c r="J91" i="2"/>
  <c r="W93" i="2"/>
  <c r="J93" i="2"/>
  <c r="N93" i="2" s="1"/>
  <c r="W78" i="2"/>
  <c r="W79" i="2"/>
  <c r="AB79" i="2"/>
  <c r="D28" i="1"/>
  <c r="F28" i="1"/>
  <c r="B28" i="1"/>
  <c r="D29" i="1"/>
  <c r="F29" i="1"/>
  <c r="B29" i="1"/>
  <c r="D30" i="1"/>
  <c r="B30" i="1"/>
  <c r="D15" i="1"/>
  <c r="F15" i="1"/>
  <c r="B15" i="1"/>
  <c r="D16" i="1"/>
  <c r="B16" i="1"/>
  <c r="D17" i="1"/>
  <c r="F17" i="1"/>
  <c r="B17" i="1"/>
  <c r="D18" i="1"/>
  <c r="F18" i="1"/>
  <c r="B18" i="1"/>
  <c r="D19" i="1"/>
  <c r="F19" i="1"/>
  <c r="B19" i="1"/>
  <c r="D21" i="1"/>
  <c r="F21" i="1"/>
  <c r="B21" i="1"/>
  <c r="D22" i="1"/>
  <c r="F22" i="1"/>
  <c r="B22" i="1"/>
  <c r="D23" i="1"/>
  <c r="B23" i="1"/>
  <c r="D24" i="1"/>
  <c r="F24" i="1"/>
  <c r="B24" i="1"/>
  <c r="D25" i="1"/>
  <c r="B25" i="1"/>
  <c r="D10" i="1"/>
  <c r="F10" i="1"/>
  <c r="B10" i="1"/>
  <c r="D11" i="1"/>
  <c r="B11" i="1"/>
  <c r="D12" i="1"/>
  <c r="B12" i="1"/>
  <c r="L65" i="2"/>
  <c r="F30" i="1"/>
  <c r="F16" i="1"/>
  <c r="F23" i="1"/>
  <c r="F25" i="1"/>
  <c r="F11" i="1"/>
  <c r="L14" i="1"/>
  <c r="A29" i="1"/>
  <c r="A28" i="1"/>
  <c r="C24" i="1"/>
  <c r="C22" i="1"/>
  <c r="A19" i="1"/>
  <c r="A18" i="1"/>
  <c r="C18" i="1"/>
  <c r="A17" i="1"/>
  <c r="C17" i="1"/>
  <c r="A15" i="1"/>
  <c r="C15" i="1"/>
  <c r="R98" i="2"/>
  <c r="W98" i="2"/>
  <c r="AB98" i="2"/>
  <c r="AD98" i="2" s="1"/>
  <c r="J98" i="2" s="1"/>
  <c r="T97" i="2"/>
  <c r="H97" i="2" s="1"/>
  <c r="W97" i="2"/>
  <c r="AB97" i="2"/>
  <c r="AD97" i="2" s="1"/>
  <c r="J97" i="2" s="1"/>
  <c r="AB92" i="2"/>
  <c r="W92" i="2"/>
  <c r="R87" i="2"/>
  <c r="W87" i="2"/>
  <c r="I19" i="1"/>
  <c r="R86" i="2"/>
  <c r="T86" i="2" s="1"/>
  <c r="H86" i="2" s="1"/>
  <c r="W86" i="2"/>
  <c r="I18" i="1"/>
  <c r="W85" i="2"/>
  <c r="AB83" i="2"/>
  <c r="AD83" i="2" s="1"/>
  <c r="J83" i="2" s="1"/>
  <c r="W83" i="2"/>
  <c r="AB77" i="2"/>
  <c r="W77" i="2"/>
  <c r="AB78" i="2"/>
  <c r="H9" i="4"/>
  <c r="L166" i="2"/>
  <c r="M166" i="2"/>
  <c r="N166" i="2"/>
  <c r="L127" i="2"/>
  <c r="M127" i="2"/>
  <c r="N127" i="2"/>
  <c r="L128" i="2"/>
  <c r="M128" i="2"/>
  <c r="N128" i="2"/>
  <c r="L130" i="2"/>
  <c r="M130" i="2"/>
  <c r="N130" i="2"/>
  <c r="L129" i="2"/>
  <c r="M129" i="2"/>
  <c r="N129" i="2"/>
  <c r="L144" i="2"/>
  <c r="M144" i="2"/>
  <c r="N144" i="2"/>
  <c r="L146" i="2"/>
  <c r="M146" i="2"/>
  <c r="N146" i="2"/>
  <c r="N152" i="2"/>
  <c r="L153" i="2"/>
  <c r="M153" i="2"/>
  <c r="N153" i="2"/>
  <c r="L154" i="2"/>
  <c r="M154" i="2"/>
  <c r="N154" i="2"/>
  <c r="L155" i="2"/>
  <c r="M155" i="2"/>
  <c r="N155" i="2"/>
  <c r="L156" i="2"/>
  <c r="M156" i="2"/>
  <c r="N156" i="2"/>
  <c r="L160" i="2"/>
  <c r="M160" i="2"/>
  <c r="M159" i="2" s="1"/>
  <c r="N160" i="2"/>
  <c r="L161" i="2"/>
  <c r="M161" i="2"/>
  <c r="N161" i="2"/>
  <c r="M173" i="2"/>
  <c r="N173" i="2"/>
  <c r="L178" i="2"/>
  <c r="M178" i="2"/>
  <c r="N178" i="2"/>
  <c r="L196" i="2"/>
  <c r="M196" i="2"/>
  <c r="M195" i="2" s="1"/>
  <c r="M199" i="2" s="1"/>
  <c r="L197" i="2"/>
  <c r="M197" i="2"/>
  <c r="N197" i="2"/>
  <c r="N195" i="2" s="1"/>
  <c r="N199" i="2" s="1"/>
  <c r="L204" i="2"/>
  <c r="M204" i="2"/>
  <c r="N204" i="2"/>
  <c r="L206" i="2"/>
  <c r="M206" i="2"/>
  <c r="N206" i="2"/>
  <c r="L207" i="2"/>
  <c r="M207" i="2"/>
  <c r="N207" i="2"/>
  <c r="L208" i="2"/>
  <c r="M208" i="2"/>
  <c r="N208" i="2"/>
  <c r="R99" i="2"/>
  <c r="S99" i="2" s="1"/>
  <c r="W99" i="2"/>
  <c r="Y99" i="2" s="1"/>
  <c r="AB99" i="2"/>
  <c r="AD99" i="2" s="1"/>
  <c r="J99" i="2" s="1"/>
  <c r="L165" i="2"/>
  <c r="L164" i="2" s="1"/>
  <c r="M165" i="2"/>
  <c r="M164" i="2" s="1"/>
  <c r="N165" i="2"/>
  <c r="N164" i="2" s="1"/>
  <c r="L118" i="2"/>
  <c r="L117" i="2" s="1"/>
  <c r="M118" i="2"/>
  <c r="M117" i="2" s="1"/>
  <c r="N118" i="2"/>
  <c r="N117" i="2" s="1"/>
  <c r="L131" i="2"/>
  <c r="M131" i="2"/>
  <c r="N131" i="2"/>
  <c r="M143" i="2"/>
  <c r="N143" i="2"/>
  <c r="L145" i="2"/>
  <c r="M145" i="2"/>
  <c r="N145" i="2"/>
  <c r="L147" i="2"/>
  <c r="M147" i="2"/>
  <c r="N147" i="2"/>
  <c r="L148" i="2"/>
  <c r="M148" i="2"/>
  <c r="N148" i="2"/>
  <c r="L149" i="2"/>
  <c r="M149" i="2"/>
  <c r="N149" i="2"/>
  <c r="L157" i="2"/>
  <c r="M157" i="2"/>
  <c r="N157" i="2"/>
  <c r="L174" i="2"/>
  <c r="L172" i="2" s="1"/>
  <c r="M174" i="2"/>
  <c r="N174" i="2"/>
  <c r="L179" i="2"/>
  <c r="M179" i="2"/>
  <c r="N179" i="2"/>
  <c r="L180" i="2"/>
  <c r="M180" i="2"/>
  <c r="N180" i="2"/>
  <c r="L181" i="2"/>
  <c r="M181" i="2"/>
  <c r="N181" i="2"/>
  <c r="L205" i="2"/>
  <c r="M205" i="2"/>
  <c r="N205" i="2"/>
  <c r="L210" i="2"/>
  <c r="M210" i="2"/>
  <c r="C23" i="1"/>
  <c r="C25" i="1"/>
  <c r="M4" i="1"/>
  <c r="O4" i="1" s="1"/>
  <c r="L15" i="4"/>
  <c r="G9" i="4"/>
  <c r="G10" i="4"/>
  <c r="L8" i="4"/>
  <c r="D3" i="4"/>
  <c r="D3" i="1"/>
  <c r="B3" i="4"/>
  <c r="D11" i="4"/>
  <c r="D15" i="4"/>
  <c r="M11" i="4"/>
  <c r="E15" i="4"/>
  <c r="F15" i="4"/>
  <c r="E10" i="4"/>
  <c r="F10" i="4"/>
  <c r="E11" i="4"/>
  <c r="F11" i="4"/>
  <c r="F9" i="4"/>
  <c r="E9" i="4"/>
  <c r="M15" i="4"/>
  <c r="J9" i="4"/>
  <c r="B15" i="4"/>
  <c r="B10" i="4"/>
  <c r="B11" i="4"/>
  <c r="B9" i="4"/>
  <c r="C10" i="4"/>
  <c r="C11" i="4"/>
  <c r="C9" i="4"/>
  <c r="K54" i="2"/>
  <c r="K53" i="2"/>
  <c r="K52" i="2"/>
  <c r="K51" i="2"/>
  <c r="K50" i="2"/>
  <c r="K49" i="2"/>
  <c r="I15" i="4"/>
  <c r="H15" i="4"/>
  <c r="G15" i="4"/>
  <c r="H10" i="4"/>
  <c r="G11" i="4"/>
  <c r="H11" i="4"/>
  <c r="I11" i="4"/>
  <c r="K161" i="2"/>
  <c r="K160" i="2"/>
  <c r="K210" i="2"/>
  <c r="K208" i="2"/>
  <c r="K207" i="2"/>
  <c r="K206" i="2"/>
  <c r="K205" i="2"/>
  <c r="K204" i="2"/>
  <c r="K197" i="2"/>
  <c r="K196" i="2"/>
  <c r="K181" i="2"/>
  <c r="K180" i="2"/>
  <c r="K179" i="2"/>
  <c r="K178" i="2"/>
  <c r="K174" i="2"/>
  <c r="K157" i="2"/>
  <c r="K156" i="2"/>
  <c r="K155" i="2"/>
  <c r="K154" i="2"/>
  <c r="K153" i="2"/>
  <c r="K149" i="2"/>
  <c r="K148" i="2"/>
  <c r="K147" i="2"/>
  <c r="K146" i="2"/>
  <c r="K145" i="2"/>
  <c r="K144" i="2"/>
  <c r="K131" i="2"/>
  <c r="K130" i="2"/>
  <c r="K129" i="2"/>
  <c r="K128" i="2"/>
  <c r="K127" i="2"/>
  <c r="K118" i="2"/>
  <c r="K65" i="2"/>
  <c r="J15" i="4" s="1"/>
  <c r="K62" i="2"/>
  <c r="J11" i="4" s="1"/>
  <c r="K44" i="2"/>
  <c r="K45" i="2"/>
  <c r="K46" i="2"/>
  <c r="K165" i="2"/>
  <c r="K166" i="2"/>
  <c r="L27" i="1"/>
  <c r="A32" i="1"/>
  <c r="A33" i="1"/>
  <c r="A34" i="1"/>
  <c r="A27" i="1"/>
  <c r="B27" i="1"/>
  <c r="A30" i="1"/>
  <c r="A16" i="1"/>
  <c r="C11" i="1"/>
  <c r="C12" i="1"/>
  <c r="A11" i="1"/>
  <c r="A12" i="1"/>
  <c r="C10" i="1"/>
  <c r="A10" i="1"/>
  <c r="D17" i="2"/>
  <c r="M151" i="2" l="1"/>
  <c r="V25" i="1"/>
  <c r="W25" i="1"/>
  <c r="M25" i="1"/>
  <c r="M22" i="1"/>
  <c r="W22" i="1"/>
  <c r="W17" i="1"/>
  <c r="M17" i="1"/>
  <c r="W12" i="1"/>
  <c r="M12" i="1"/>
  <c r="AB23" i="1"/>
  <c r="M23" i="1"/>
  <c r="W23" i="1"/>
  <c r="M18" i="1"/>
  <c r="W18" i="1"/>
  <c r="M15" i="1"/>
  <c r="W15" i="1"/>
  <c r="M28" i="1"/>
  <c r="W28" i="1"/>
  <c r="M10" i="1"/>
  <c r="W10" i="1"/>
  <c r="X10" i="1" s="1"/>
  <c r="M19" i="1"/>
  <c r="W19" i="1"/>
  <c r="M16" i="1"/>
  <c r="W16" i="1"/>
  <c r="W29" i="1"/>
  <c r="M29" i="1"/>
  <c r="R11" i="1"/>
  <c r="M11" i="1"/>
  <c r="W11" i="1"/>
  <c r="X11" i="1" s="1"/>
  <c r="W24" i="1"/>
  <c r="M24" i="1"/>
  <c r="W21" i="1"/>
  <c r="M21" i="1"/>
  <c r="U30" i="1"/>
  <c r="M30" i="1"/>
  <c r="W30" i="1"/>
  <c r="N142" i="2"/>
  <c r="L126" i="2"/>
  <c r="L137" i="2" s="1"/>
  <c r="H17" i="2" s="1"/>
  <c r="M142" i="2"/>
  <c r="M168" i="2" s="1"/>
  <c r="L203" i="2"/>
  <c r="L211" i="2" s="1"/>
  <c r="L159" i="2"/>
  <c r="L151" i="2"/>
  <c r="M203" i="2"/>
  <c r="M211" i="2" s="1"/>
  <c r="L195" i="2"/>
  <c r="N172" i="2"/>
  <c r="N184" i="2" s="1"/>
  <c r="N151" i="2"/>
  <c r="N126" i="2"/>
  <c r="N137" i="2" s="1"/>
  <c r="L17" i="2" s="1"/>
  <c r="L142" i="2"/>
  <c r="N203" i="2"/>
  <c r="N211" i="2" s="1"/>
  <c r="M172" i="2"/>
  <c r="N159" i="2"/>
  <c r="M126" i="2"/>
  <c r="M137" i="2" s="1"/>
  <c r="J17" i="2" s="1"/>
  <c r="M176" i="2"/>
  <c r="L176" i="2"/>
  <c r="L184" i="2" s="1"/>
  <c r="N176" i="2"/>
  <c r="M14" i="4"/>
  <c r="AB10" i="1"/>
  <c r="T10" i="1"/>
  <c r="AA10" i="1"/>
  <c r="V10" i="1"/>
  <c r="U10" i="1"/>
  <c r="R10" i="1"/>
  <c r="AB9" i="4"/>
  <c r="AA9" i="4"/>
  <c r="Z9" i="4"/>
  <c r="Y9" i="4"/>
  <c r="P9" i="4"/>
  <c r="T9" i="4"/>
  <c r="S9" i="4"/>
  <c r="R9" i="4"/>
  <c r="N14" i="4"/>
  <c r="Z11" i="4"/>
  <c r="Y11" i="4"/>
  <c r="AA11" i="4"/>
  <c r="AB11" i="4"/>
  <c r="S11" i="4"/>
  <c r="R11" i="4"/>
  <c r="P11" i="4"/>
  <c r="T11" i="4"/>
  <c r="AA10" i="4"/>
  <c r="AB10" i="4"/>
  <c r="Z10" i="4"/>
  <c r="Y10" i="4"/>
  <c r="R10" i="4"/>
  <c r="P10" i="4"/>
  <c r="T10" i="4"/>
  <c r="S10" i="4"/>
  <c r="L14" i="4"/>
  <c r="L18" i="4" s="1"/>
  <c r="AB15" i="4"/>
  <c r="AA15" i="4"/>
  <c r="Z15" i="4"/>
  <c r="Y15" i="4"/>
  <c r="S15" i="4"/>
  <c r="P15" i="4"/>
  <c r="R15" i="4"/>
  <c r="T15" i="4"/>
  <c r="K89" i="2"/>
  <c r="J22" i="2"/>
  <c r="O174" i="2"/>
  <c r="O152" i="2"/>
  <c r="O127" i="2"/>
  <c r="Y78" i="2"/>
  <c r="I78" i="2" s="1"/>
  <c r="M78" i="2" s="1"/>
  <c r="X78" i="2"/>
  <c r="T91" i="2"/>
  <c r="H91" i="2" s="1"/>
  <c r="L91" i="2" s="1"/>
  <c r="S91" i="2"/>
  <c r="AD79" i="2"/>
  <c r="J79" i="2" s="1"/>
  <c r="N79" i="2" s="1"/>
  <c r="AC79" i="2"/>
  <c r="AD78" i="2"/>
  <c r="J78" i="2" s="1"/>
  <c r="N78" i="2" s="1"/>
  <c r="AC78" i="2"/>
  <c r="Y77" i="2"/>
  <c r="I77" i="2" s="1"/>
  <c r="M77" i="2" s="1"/>
  <c r="X77" i="2"/>
  <c r="T87" i="2"/>
  <c r="S87" i="2"/>
  <c r="AD92" i="2"/>
  <c r="J92" i="2" s="1"/>
  <c r="AC92" i="2"/>
  <c r="X79" i="2"/>
  <c r="Y79" i="2"/>
  <c r="I79" i="2" s="1"/>
  <c r="M79" i="2" s="1"/>
  <c r="T78" i="2"/>
  <c r="S78" i="2"/>
  <c r="AC77" i="2"/>
  <c r="AD77" i="2"/>
  <c r="J77" i="2" s="1"/>
  <c r="N77" i="2" s="1"/>
  <c r="L97" i="2"/>
  <c r="S77" i="2"/>
  <c r="T77" i="2"/>
  <c r="H84" i="2"/>
  <c r="K84" i="2" s="1"/>
  <c r="H79" i="2"/>
  <c r="G12" i="1" s="1"/>
  <c r="O65" i="2"/>
  <c r="O64" i="2" s="1"/>
  <c r="L64" i="2"/>
  <c r="U12" i="1"/>
  <c r="U11" i="1"/>
  <c r="O6" i="6"/>
  <c r="I38" i="2" s="1"/>
  <c r="K38" i="2" s="1"/>
  <c r="L31" i="1"/>
  <c r="S90" i="2"/>
  <c r="M10" i="4"/>
  <c r="M8" i="4" s="1"/>
  <c r="AE84" i="2"/>
  <c r="AE77" i="2"/>
  <c r="S92" i="2"/>
  <c r="AE90" i="2"/>
  <c r="R30" i="1"/>
  <c r="AE91" i="2"/>
  <c r="T99" i="2"/>
  <c r="H99" i="2" s="1"/>
  <c r="G30" i="1" s="1"/>
  <c r="AB30" i="1"/>
  <c r="AD30" i="1"/>
  <c r="AA30" i="1"/>
  <c r="V30" i="1"/>
  <c r="S93" i="2"/>
  <c r="AG84" i="2"/>
  <c r="X91" i="2"/>
  <c r="S84" i="2"/>
  <c r="X84" i="2"/>
  <c r="AC30" i="1"/>
  <c r="S79" i="2"/>
  <c r="AE78" i="2"/>
  <c r="AD12" i="1"/>
  <c r="AA12" i="1"/>
  <c r="O149" i="2"/>
  <c r="O118" i="2"/>
  <c r="O117" i="2" s="1"/>
  <c r="N10" i="4"/>
  <c r="N8" i="4" s="1"/>
  <c r="AC25" i="1"/>
  <c r="AB25" i="1"/>
  <c r="O210" i="2"/>
  <c r="O148" i="2"/>
  <c r="X89" i="2"/>
  <c r="V12" i="1"/>
  <c r="AC12" i="1"/>
  <c r="T12" i="1"/>
  <c r="AB12" i="1"/>
  <c r="R12" i="1"/>
  <c r="T25" i="1"/>
  <c r="R25" i="1"/>
  <c r="U25" i="1"/>
  <c r="AA25" i="1"/>
  <c r="AD25" i="1"/>
  <c r="T23" i="1"/>
  <c r="AA23" i="1"/>
  <c r="AD23" i="1"/>
  <c r="U23" i="1"/>
  <c r="AC23" i="1"/>
  <c r="V23" i="1"/>
  <c r="R23" i="1"/>
  <c r="Y93" i="2"/>
  <c r="I93" i="2" s="1"/>
  <c r="M93" i="2" s="1"/>
  <c r="X93" i="2"/>
  <c r="Y90" i="2"/>
  <c r="I90" i="2" s="1"/>
  <c r="K90" i="2" s="1"/>
  <c r="X90" i="2"/>
  <c r="T85" i="2"/>
  <c r="S85" i="2"/>
  <c r="M89" i="2"/>
  <c r="H21" i="1"/>
  <c r="U21" i="1" s="1"/>
  <c r="AE79" i="2"/>
  <c r="Y97" i="2"/>
  <c r="X97" i="2"/>
  <c r="O157" i="2"/>
  <c r="O179" i="2"/>
  <c r="O147" i="2"/>
  <c r="O145" i="2"/>
  <c r="O143" i="2"/>
  <c r="O165" i="2"/>
  <c r="M84" i="2"/>
  <c r="H16" i="1"/>
  <c r="T83" i="2"/>
  <c r="S83" i="2"/>
  <c r="Y98" i="2"/>
  <c r="I98" i="2" s="1"/>
  <c r="H29" i="1" s="1"/>
  <c r="X98" i="2"/>
  <c r="I25" i="1"/>
  <c r="N91" i="2"/>
  <c r="I23" i="1"/>
  <c r="O161" i="2"/>
  <c r="O166" i="2"/>
  <c r="Q18" i="1"/>
  <c r="O128" i="2"/>
  <c r="O180" i="2"/>
  <c r="O160" i="2"/>
  <c r="AE85" i="2"/>
  <c r="X85" i="2"/>
  <c r="S97" i="2"/>
  <c r="T98" i="2"/>
  <c r="H98" i="2" s="1"/>
  <c r="AE98" i="2"/>
  <c r="AC11" i="1"/>
  <c r="T11" i="1"/>
  <c r="AB11" i="1"/>
  <c r="V16" i="1"/>
  <c r="T16" i="1"/>
  <c r="AB16" i="1"/>
  <c r="AA16" i="1"/>
  <c r="AD16" i="1"/>
  <c r="R16" i="1"/>
  <c r="U16" i="1"/>
  <c r="N90" i="2"/>
  <c r="I22" i="1"/>
  <c r="V22" i="1" s="1"/>
  <c r="AG89" i="2"/>
  <c r="O197" i="2"/>
  <c r="S98" i="2"/>
  <c r="X86" i="2"/>
  <c r="AE86" i="2"/>
  <c r="G21" i="1"/>
  <c r="L89" i="2"/>
  <c r="AE89" i="2"/>
  <c r="AE93" i="2"/>
  <c r="S89" i="2"/>
  <c r="Y86" i="2"/>
  <c r="AC16" i="1"/>
  <c r="AD11" i="1"/>
  <c r="AA11" i="1"/>
  <c r="O181" i="2"/>
  <c r="O131" i="2"/>
  <c r="O204" i="2"/>
  <c r="O173" i="2"/>
  <c r="O154" i="2"/>
  <c r="O146" i="2"/>
  <c r="L90" i="2"/>
  <c r="G22" i="1"/>
  <c r="T22" i="1" s="1"/>
  <c r="N89" i="2"/>
  <c r="I21" i="1"/>
  <c r="AD21" i="1" s="1"/>
  <c r="K11" i="4"/>
  <c r="N84" i="2"/>
  <c r="I16" i="1"/>
  <c r="I30" i="1"/>
  <c r="N99" i="2"/>
  <c r="M91" i="2"/>
  <c r="H23" i="1"/>
  <c r="O206" i="2"/>
  <c r="I17" i="1"/>
  <c r="AD17" i="1" s="1"/>
  <c r="N85" i="2"/>
  <c r="AE97" i="2"/>
  <c r="O205" i="2"/>
  <c r="AE99" i="2"/>
  <c r="O207" i="2"/>
  <c r="O156" i="2"/>
  <c r="AE83" i="2"/>
  <c r="X83" i="2"/>
  <c r="AC99" i="2"/>
  <c r="O208" i="2"/>
  <c r="O153" i="2"/>
  <c r="O144" i="2"/>
  <c r="O130" i="2"/>
  <c r="AE87" i="2"/>
  <c r="X87" i="2"/>
  <c r="Y92" i="2"/>
  <c r="I92" i="2" s="1"/>
  <c r="X92" i="2"/>
  <c r="G25" i="1"/>
  <c r="O196" i="2"/>
  <c r="O178" i="2"/>
  <c r="O155" i="2"/>
  <c r="O129" i="2"/>
  <c r="V11" i="1"/>
  <c r="T30" i="1"/>
  <c r="L92" i="2"/>
  <c r="G24" i="1"/>
  <c r="I99" i="2"/>
  <c r="X99" i="2"/>
  <c r="I29" i="1"/>
  <c r="AD29" i="1" s="1"/>
  <c r="N98" i="2"/>
  <c r="I28" i="1"/>
  <c r="N97" i="2"/>
  <c r="Y83" i="2"/>
  <c r="I83" i="2" s="1"/>
  <c r="N83" i="2"/>
  <c r="I15" i="1"/>
  <c r="Y85" i="2"/>
  <c r="I85" i="2" s="1"/>
  <c r="N86" i="2"/>
  <c r="Y87" i="2"/>
  <c r="I87" i="2" s="1"/>
  <c r="AE92" i="2"/>
  <c r="AC97" i="2"/>
  <c r="AC98" i="2"/>
  <c r="V18" i="1"/>
  <c r="AD18" i="1"/>
  <c r="S86" i="2"/>
  <c r="N87" i="2"/>
  <c r="V19" i="1"/>
  <c r="AD19" i="1"/>
  <c r="AB19" i="1"/>
  <c r="T19" i="1"/>
  <c r="AC83" i="2"/>
  <c r="M184" i="2" l="1"/>
  <c r="N168" i="2"/>
  <c r="L168" i="2"/>
  <c r="L199" i="2"/>
  <c r="H22" i="2" s="1"/>
  <c r="O195" i="2"/>
  <c r="O199" i="2" s="1"/>
  <c r="O164" i="2"/>
  <c r="O172" i="2"/>
  <c r="O184" i="2" s="1"/>
  <c r="O159" i="2"/>
  <c r="O142" i="2"/>
  <c r="O126" i="2"/>
  <c r="O137" i="2" s="1"/>
  <c r="N17" i="2" s="1"/>
  <c r="Q44" i="7" s="1"/>
  <c r="L19" i="2"/>
  <c r="O203" i="2"/>
  <c r="O211" i="2" s="1"/>
  <c r="O151" i="2"/>
  <c r="O176" i="2"/>
  <c r="N18" i="4"/>
  <c r="M18" i="4"/>
  <c r="H23" i="2"/>
  <c r="K14" i="4"/>
  <c r="K18" i="4" s="1"/>
  <c r="L18" i="2"/>
  <c r="J18" i="2"/>
  <c r="H19" i="2"/>
  <c r="I11" i="1"/>
  <c r="Q11" i="1" s="1"/>
  <c r="K91" i="2"/>
  <c r="Q9" i="4"/>
  <c r="AC9" i="4" s="1"/>
  <c r="G23" i="1"/>
  <c r="J23" i="1" s="1"/>
  <c r="K23" i="1" s="1"/>
  <c r="AG91" i="2"/>
  <c r="I10" i="1"/>
  <c r="Q10" i="1" s="1"/>
  <c r="H11" i="1"/>
  <c r="P11" i="1" s="1"/>
  <c r="L84" i="2"/>
  <c r="O84" i="2" s="1"/>
  <c r="G16" i="1"/>
  <c r="O16" i="1" s="1"/>
  <c r="H18" i="2"/>
  <c r="J23" i="2"/>
  <c r="K15" i="4"/>
  <c r="AF77" i="2"/>
  <c r="L23" i="2"/>
  <c r="I24" i="1"/>
  <c r="Q24" i="1" s="1"/>
  <c r="N92" i="2"/>
  <c r="AF79" i="2"/>
  <c r="J19" i="2"/>
  <c r="N76" i="2"/>
  <c r="AG77" i="2"/>
  <c r="H77" i="2"/>
  <c r="AF78" i="2"/>
  <c r="L79" i="2"/>
  <c r="O79" i="2" s="1"/>
  <c r="K79" i="2"/>
  <c r="AG78" i="2"/>
  <c r="H78" i="2"/>
  <c r="H87" i="2"/>
  <c r="I97" i="2"/>
  <c r="K97" i="2" s="1"/>
  <c r="H85" i="2"/>
  <c r="K85" i="2" s="1"/>
  <c r="AG79" i="2"/>
  <c r="I86" i="2"/>
  <c r="K86" i="2" s="1"/>
  <c r="H83" i="2"/>
  <c r="K83" i="2" s="1"/>
  <c r="T14" i="4"/>
  <c r="R14" i="4"/>
  <c r="S14" i="4"/>
  <c r="Z14" i="4"/>
  <c r="K10" i="4"/>
  <c r="AB14" i="4"/>
  <c r="P14" i="4"/>
  <c r="AA14" i="4"/>
  <c r="Y14" i="4"/>
  <c r="M14" i="1"/>
  <c r="M9" i="1"/>
  <c r="Q10" i="4"/>
  <c r="S8" i="4"/>
  <c r="Q15" i="4"/>
  <c r="Q11" i="4"/>
  <c r="AC11" i="4" s="1"/>
  <c r="AB8" i="4"/>
  <c r="Z8" i="4"/>
  <c r="S11" i="1"/>
  <c r="T8" i="4"/>
  <c r="P8" i="4"/>
  <c r="R8" i="4"/>
  <c r="AA8" i="4"/>
  <c r="Y8" i="4"/>
  <c r="U8" i="4"/>
  <c r="U18" i="4" s="1"/>
  <c r="AF90" i="2"/>
  <c r="M98" i="2"/>
  <c r="L99" i="2"/>
  <c r="AG99" i="2"/>
  <c r="AF89" i="2"/>
  <c r="O30" i="1"/>
  <c r="O12" i="1"/>
  <c r="AC21" i="1"/>
  <c r="AF93" i="2"/>
  <c r="AF91" i="2"/>
  <c r="AF84" i="2"/>
  <c r="S30" i="1"/>
  <c r="AF85" i="2"/>
  <c r="AG97" i="2"/>
  <c r="AB9" i="1"/>
  <c r="AF87" i="2"/>
  <c r="S12" i="1"/>
  <c r="S23" i="1"/>
  <c r="S25" i="1"/>
  <c r="O21" i="1"/>
  <c r="AF83" i="2"/>
  <c r="AF99" i="2"/>
  <c r="O93" i="2"/>
  <c r="H25" i="1"/>
  <c r="J25" i="1" s="1"/>
  <c r="V17" i="1"/>
  <c r="S16" i="1"/>
  <c r="I12" i="1"/>
  <c r="Q12" i="1" s="1"/>
  <c r="AG90" i="2"/>
  <c r="AG93" i="2"/>
  <c r="K93" i="2"/>
  <c r="Z12" i="1"/>
  <c r="Y12" i="1"/>
  <c r="X12" i="1"/>
  <c r="AC29" i="1"/>
  <c r="U29" i="1"/>
  <c r="AB22" i="1"/>
  <c r="V29" i="1"/>
  <c r="AC18" i="1"/>
  <c r="AF86" i="2"/>
  <c r="AF97" i="2"/>
  <c r="AG86" i="2"/>
  <c r="AG98" i="2"/>
  <c r="V21" i="1"/>
  <c r="O89" i="2"/>
  <c r="J21" i="1"/>
  <c r="Q21" i="1"/>
  <c r="P21" i="1"/>
  <c r="AD22" i="1"/>
  <c r="AG92" i="2"/>
  <c r="T21" i="1"/>
  <c r="AF98" i="2"/>
  <c r="O91" i="2"/>
  <c r="Q30" i="1"/>
  <c r="AB21" i="1"/>
  <c r="P23" i="1"/>
  <c r="Q23" i="1"/>
  <c r="Y11" i="1"/>
  <c r="Z11" i="1"/>
  <c r="Z23" i="1"/>
  <c r="X23" i="1"/>
  <c r="Y23" i="1"/>
  <c r="T24" i="1"/>
  <c r="AB24" i="1"/>
  <c r="O24" i="1"/>
  <c r="Z30" i="1"/>
  <c r="Y30" i="1"/>
  <c r="X30" i="1"/>
  <c r="AF92" i="2"/>
  <c r="Q16" i="1"/>
  <c r="P16" i="1"/>
  <c r="Q22" i="1"/>
  <c r="O22" i="1"/>
  <c r="Q29" i="1"/>
  <c r="P29" i="1"/>
  <c r="M27" i="1"/>
  <c r="Q17" i="1"/>
  <c r="V24" i="1"/>
  <c r="AD24" i="1"/>
  <c r="AG85" i="2"/>
  <c r="AG83" i="2"/>
  <c r="G29" i="1"/>
  <c r="O29" i="1" s="1"/>
  <c r="K98" i="2"/>
  <c r="L98" i="2"/>
  <c r="Z25" i="1"/>
  <c r="X25" i="1"/>
  <c r="Y25" i="1"/>
  <c r="V15" i="1"/>
  <c r="Q15" i="1"/>
  <c r="AD15" i="1"/>
  <c r="U28" i="1"/>
  <c r="AC28" i="1"/>
  <c r="AG87" i="2"/>
  <c r="V28" i="1"/>
  <c r="Q28" i="1"/>
  <c r="AD28" i="1"/>
  <c r="AD10" i="1"/>
  <c r="H30" i="1"/>
  <c r="M99" i="2"/>
  <c r="K99" i="2"/>
  <c r="Q25" i="1"/>
  <c r="O25" i="1"/>
  <c r="Q19" i="1"/>
  <c r="H19" i="1"/>
  <c r="M87" i="2"/>
  <c r="H10" i="1"/>
  <c r="G18" i="1"/>
  <c r="L86" i="2"/>
  <c r="Z16" i="1"/>
  <c r="X16" i="1"/>
  <c r="Y16" i="1"/>
  <c r="M92" i="2"/>
  <c r="H24" i="1"/>
  <c r="K92" i="2"/>
  <c r="G28" i="1"/>
  <c r="O168" i="2" l="1"/>
  <c r="U27" i="1"/>
  <c r="Q14" i="1"/>
  <c r="M31" i="1"/>
  <c r="Y18" i="4"/>
  <c r="O70" i="2" s="1"/>
  <c r="T18" i="4"/>
  <c r="N69" i="2" s="1"/>
  <c r="AA18" i="4"/>
  <c r="M70" i="2" s="1"/>
  <c r="Z18" i="4"/>
  <c r="L70" i="2" s="1"/>
  <c r="P18" i="4"/>
  <c r="S18" i="4"/>
  <c r="M69" i="2" s="1"/>
  <c r="AB18" i="4"/>
  <c r="N70" i="2" s="1"/>
  <c r="R18" i="4"/>
  <c r="L69" i="2" s="1"/>
  <c r="O92" i="2"/>
  <c r="G17" i="1"/>
  <c r="AB17" i="1" s="1"/>
  <c r="O23" i="1"/>
  <c r="J16" i="1"/>
  <c r="K16" i="1" s="1"/>
  <c r="N19" i="2"/>
  <c r="Q60" i="7" s="1"/>
  <c r="N82" i="2"/>
  <c r="M97" i="2"/>
  <c r="O97" i="2" s="1"/>
  <c r="M86" i="2"/>
  <c r="O86" i="2" s="1"/>
  <c r="AC15" i="4"/>
  <c r="G15" i="1"/>
  <c r="AB15" i="1" s="1"/>
  <c r="N18" i="2"/>
  <c r="Q52" i="7" s="1"/>
  <c r="M76" i="2"/>
  <c r="N23" i="2"/>
  <c r="Q84" i="7" s="1"/>
  <c r="H18" i="1"/>
  <c r="J18" i="1" s="1"/>
  <c r="H28" i="1"/>
  <c r="P28" i="1" s="1"/>
  <c r="L85" i="2"/>
  <c r="K87" i="2"/>
  <c r="L87" i="2"/>
  <c r="O87" i="2" s="1"/>
  <c r="L77" i="2"/>
  <c r="K77" i="2"/>
  <c r="G10" i="1"/>
  <c r="O10" i="1" s="1"/>
  <c r="L83" i="2"/>
  <c r="G19" i="1"/>
  <c r="O19" i="1" s="1"/>
  <c r="K78" i="2"/>
  <c r="L78" i="2"/>
  <c r="O78" i="2" s="1"/>
  <c r="G11" i="1"/>
  <c r="V14" i="4"/>
  <c r="Q14" i="4"/>
  <c r="AC10" i="4"/>
  <c r="AC8" i="4" s="1"/>
  <c r="X14" i="4"/>
  <c r="W14" i="4"/>
  <c r="AD14" i="1"/>
  <c r="V14" i="1"/>
  <c r="P10" i="1"/>
  <c r="O68" i="2"/>
  <c r="Q8" i="4"/>
  <c r="V8" i="4"/>
  <c r="W8" i="4"/>
  <c r="X8" i="4"/>
  <c r="O98" i="2"/>
  <c r="O99" i="2"/>
  <c r="T17" i="1"/>
  <c r="P25" i="1"/>
  <c r="T9" i="1"/>
  <c r="T15" i="1"/>
  <c r="N23" i="1"/>
  <c r="AE23" i="1" s="1"/>
  <c r="S21" i="1"/>
  <c r="K25" i="1"/>
  <c r="N25" i="1"/>
  <c r="M90" i="2"/>
  <c r="O90" i="2" s="1"/>
  <c r="H22" i="1"/>
  <c r="N21" i="1"/>
  <c r="R21" i="1"/>
  <c r="AA21" i="1"/>
  <c r="K21" i="1"/>
  <c r="H12" i="1"/>
  <c r="AC27" i="1"/>
  <c r="T28" i="1"/>
  <c r="AB28" i="1"/>
  <c r="O28" i="1"/>
  <c r="U19" i="1"/>
  <c r="S19" i="1" s="1"/>
  <c r="AC19" i="1"/>
  <c r="U24" i="1"/>
  <c r="S24" i="1" s="1"/>
  <c r="J24" i="1"/>
  <c r="AC24" i="1"/>
  <c r="P24" i="1"/>
  <c r="P30" i="1"/>
  <c r="J30" i="1"/>
  <c r="H15" i="1"/>
  <c r="M83" i="2"/>
  <c r="T18" i="1"/>
  <c r="O18" i="1"/>
  <c r="AB18" i="1"/>
  <c r="AC10" i="1"/>
  <c r="P19" i="1"/>
  <c r="J29" i="1"/>
  <c r="AB29" i="1"/>
  <c r="T29" i="1"/>
  <c r="S29" i="1" s="1"/>
  <c r="H17" i="1"/>
  <c r="M85" i="2"/>
  <c r="Q18" i="4" l="1"/>
  <c r="O69" i="2" s="1"/>
  <c r="O71" i="2" s="1"/>
  <c r="W18" i="4"/>
  <c r="M68" i="2" s="1"/>
  <c r="M71" i="2" s="1"/>
  <c r="V18" i="4"/>
  <c r="L68" i="2" s="1"/>
  <c r="L71" i="2" s="1"/>
  <c r="X18" i="4"/>
  <c r="N68" i="2" s="1"/>
  <c r="N71" i="2" s="1"/>
  <c r="L14" i="2" s="1"/>
  <c r="N16" i="1"/>
  <c r="AE16" i="1" s="1"/>
  <c r="O17" i="1"/>
  <c r="O85" i="2"/>
  <c r="AB14" i="1"/>
  <c r="O15" i="1"/>
  <c r="AC14" i="4"/>
  <c r="AC18" i="4" s="1"/>
  <c r="J19" i="1"/>
  <c r="K19" i="1" s="1"/>
  <c r="J28" i="1"/>
  <c r="K28" i="1" s="1"/>
  <c r="O11" i="1"/>
  <c r="J11" i="1"/>
  <c r="J10" i="1"/>
  <c r="U18" i="1"/>
  <c r="S18" i="1" s="1"/>
  <c r="P18" i="1"/>
  <c r="M82" i="2"/>
  <c r="O83" i="2"/>
  <c r="L82" i="2"/>
  <c r="O77" i="2"/>
  <c r="L76" i="2"/>
  <c r="T14" i="1"/>
  <c r="U9" i="1"/>
  <c r="AC9" i="1"/>
  <c r="M96" i="2"/>
  <c r="L96" i="2"/>
  <c r="AE25" i="1"/>
  <c r="U22" i="1"/>
  <c r="S22" i="1" s="1"/>
  <c r="J22" i="1"/>
  <c r="AC22" i="1"/>
  <c r="P22" i="1"/>
  <c r="AE21" i="1"/>
  <c r="AD9" i="1"/>
  <c r="V9" i="1"/>
  <c r="Q9" i="1"/>
  <c r="P27" i="1"/>
  <c r="P12" i="1"/>
  <c r="J12" i="1"/>
  <c r="K12" i="1" s="1"/>
  <c r="Z21" i="1"/>
  <c r="X21" i="1"/>
  <c r="Y21" i="1"/>
  <c r="S28" i="1"/>
  <c r="T27" i="1"/>
  <c r="J17" i="1"/>
  <c r="AC17" i="1"/>
  <c r="U17" i="1"/>
  <c r="S17" i="1" s="1"/>
  <c r="P17" i="1"/>
  <c r="K30" i="1"/>
  <c r="N30" i="1"/>
  <c r="R24" i="1"/>
  <c r="AA24" i="1"/>
  <c r="K24" i="1"/>
  <c r="N24" i="1"/>
  <c r="K29" i="1"/>
  <c r="R29" i="1"/>
  <c r="AA29" i="1"/>
  <c r="N29" i="1"/>
  <c r="U15" i="1"/>
  <c r="J15" i="1"/>
  <c r="AC15" i="1"/>
  <c r="P15" i="1"/>
  <c r="N96" i="2"/>
  <c r="O96" i="2"/>
  <c r="O27" i="1"/>
  <c r="S10" i="1"/>
  <c r="AA19" i="1"/>
  <c r="R19" i="1"/>
  <c r="AB27" i="1"/>
  <c r="Q27" i="1"/>
  <c r="AD27" i="1"/>
  <c r="R18" i="1"/>
  <c r="AA18" i="1"/>
  <c r="K18" i="1"/>
  <c r="N18" i="1"/>
  <c r="R28" i="1"/>
  <c r="AA28" i="1"/>
  <c r="AB31" i="1" l="1"/>
  <c r="T31" i="1"/>
  <c r="AD31" i="1"/>
  <c r="N103" i="2" s="1"/>
  <c r="Q31" i="1"/>
  <c r="N19" i="1"/>
  <c r="AE19" i="1" s="1"/>
  <c r="O76" i="2"/>
  <c r="O82" i="2"/>
  <c r="N28" i="1"/>
  <c r="O9" i="1"/>
  <c r="N11" i="1"/>
  <c r="K11" i="1"/>
  <c r="K10" i="1"/>
  <c r="N10" i="1"/>
  <c r="H14" i="2"/>
  <c r="P9" i="1"/>
  <c r="O14" i="1"/>
  <c r="AC14" i="1"/>
  <c r="P14" i="1"/>
  <c r="U14" i="1"/>
  <c r="U31" i="1" s="1"/>
  <c r="N14" i="2"/>
  <c r="Q20" i="7" s="1"/>
  <c r="J14" i="2"/>
  <c r="L103" i="2"/>
  <c r="R22" i="1"/>
  <c r="AA22" i="1"/>
  <c r="K22" i="1"/>
  <c r="N22" i="1"/>
  <c r="N12" i="1"/>
  <c r="S9" i="1"/>
  <c r="AA9" i="1"/>
  <c r="AE29" i="1"/>
  <c r="AE30" i="1"/>
  <c r="Z18" i="1"/>
  <c r="X18" i="1"/>
  <c r="Y18" i="1"/>
  <c r="AA27" i="1"/>
  <c r="R15" i="1"/>
  <c r="AA15" i="1"/>
  <c r="K15" i="1"/>
  <c r="N15" i="1"/>
  <c r="AE24" i="1"/>
  <c r="Z19" i="1"/>
  <c r="X19" i="1"/>
  <c r="Y19" i="1"/>
  <c r="S15" i="1"/>
  <c r="S14" i="1" s="1"/>
  <c r="Z10" i="1"/>
  <c r="Y10" i="1"/>
  <c r="K17" i="1"/>
  <c r="R17" i="1"/>
  <c r="AA17" i="1"/>
  <c r="N17" i="1"/>
  <c r="V27" i="1"/>
  <c r="V31" i="1" s="1"/>
  <c r="S27" i="1"/>
  <c r="AE18" i="1"/>
  <c r="Z29" i="1"/>
  <c r="Y29" i="1"/>
  <c r="X29" i="1"/>
  <c r="X24" i="1"/>
  <c r="Y24" i="1"/>
  <c r="Z24" i="1"/>
  <c r="P31" i="1" l="1"/>
  <c r="O31" i="1"/>
  <c r="AC31" i="1"/>
  <c r="M103" i="2" s="1"/>
  <c r="S31" i="1"/>
  <c r="K33" i="1" s="1"/>
  <c r="O102" i="2" s="1"/>
  <c r="AE10" i="1"/>
  <c r="AE11" i="1"/>
  <c r="K14" i="1"/>
  <c r="N14" i="1"/>
  <c r="R14" i="1"/>
  <c r="K9" i="1"/>
  <c r="AA14" i="1"/>
  <c r="AA31" i="1" s="1"/>
  <c r="W9" i="1"/>
  <c r="R9" i="1"/>
  <c r="N9" i="1"/>
  <c r="L102" i="2"/>
  <c r="AE12" i="1"/>
  <c r="AE22" i="1"/>
  <c r="X22" i="1"/>
  <c r="Y22" i="1"/>
  <c r="Z22" i="1"/>
  <c r="K27" i="1"/>
  <c r="N27" i="1"/>
  <c r="R27" i="1"/>
  <c r="N102" i="2"/>
  <c r="M102" i="2"/>
  <c r="Z17" i="1"/>
  <c r="X17" i="1"/>
  <c r="Y17" i="1"/>
  <c r="W27" i="1"/>
  <c r="Z28" i="1"/>
  <c r="X28" i="1"/>
  <c r="Y28" i="1"/>
  <c r="AE17" i="1"/>
  <c r="AE28" i="1"/>
  <c r="R31" i="1" l="1"/>
  <c r="K31" i="1"/>
  <c r="N31" i="1"/>
  <c r="Y9" i="1"/>
  <c r="X9" i="1"/>
  <c r="Z9" i="1"/>
  <c r="AE9" i="1"/>
  <c r="AE15" i="1"/>
  <c r="AE14" i="1" s="1"/>
  <c r="W14" i="1"/>
  <c r="W31" i="1" s="1"/>
  <c r="Z27" i="1"/>
  <c r="K34" i="1"/>
  <c r="O103" i="2" s="1"/>
  <c r="AE27" i="1"/>
  <c r="Y27" i="1"/>
  <c r="X27" i="1"/>
  <c r="Y15" i="1"/>
  <c r="Y14" i="1" s="1"/>
  <c r="Z15" i="1"/>
  <c r="Z14" i="1" s="1"/>
  <c r="X15" i="1"/>
  <c r="X14" i="1" s="1"/>
  <c r="Y31" i="1" l="1"/>
  <c r="M101" i="2" s="1"/>
  <c r="M104" i="2" s="1"/>
  <c r="AE31" i="1"/>
  <c r="X31" i="1"/>
  <c r="Z31" i="1"/>
  <c r="N101" i="2" s="1"/>
  <c r="N104" i="2" s="1"/>
  <c r="L15" i="2" l="1"/>
  <c r="L21" i="2" s="1"/>
  <c r="L25" i="2" s="1"/>
  <c r="J15" i="2"/>
  <c r="J21" i="2" s="1"/>
  <c r="J25" i="2" s="1"/>
  <c r="L101" i="2" l="1"/>
  <c r="L104" i="2" s="1"/>
  <c r="H15" i="2" l="1"/>
  <c r="H21" i="2" l="1"/>
  <c r="H25" i="2" s="1"/>
  <c r="K35" i="1"/>
  <c r="K32" i="1"/>
  <c r="O101" i="2" s="1"/>
  <c r="O104" i="2" s="1"/>
  <c r="N15" i="2" l="1"/>
  <c r="N21" i="2" l="1"/>
  <c r="Q28" i="7"/>
  <c r="H28" i="2"/>
  <c r="N25" i="2" l="1"/>
  <c r="L28" i="2"/>
  <c r="J28" i="2"/>
  <c r="N28" i="2" l="1"/>
  <c r="Q94" i="7" s="1"/>
  <c r="N32" i="2" l="1"/>
  <c r="N33" i="2" s="1"/>
  <c r="N29" i="2"/>
  <c r="N3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GUILLEM  MARTINEZ - ANA</author>
    <author>Juan Antonio Moreno Gomez</author>
  </authors>
  <commentList>
    <comment ref="D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 personal amb contracte mercantil a excepció dels col·laboradors NO s’ha d’incloure en les partides 2 i 3 del pressupost, sinó que s’ha d’incloure en el capítol corresponent segons el concepte al qual pertanga.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El personal amb contracte mercantil a excepció dels col·laboradors NO s’ha d’incloure en les partides 2 i 3 del pressupost, sinó que s’ha d’incloure en el capítol corresponent segons el concepte al qual pertanga.</t>
        </r>
      </text>
    </comment>
    <comment ref="D2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El percentatge podrà variar si l'autoritza CACVSA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El percentatge podrà variar si l'autoritza CACVSA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6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Mes, Setmana, Dia, Jornada, Sesió, Serie, Programa, Capítol, T/A-FortFait, Planol, Vehícule..
</t>
        </r>
      </text>
    </comment>
    <comment ref="G36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És obligatori emplenar estes cel.les per al CAPÍTOL-2 I PER AL CAPÍTUL-3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6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 Sempre en base Mensual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7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Vinculat amb la fullla de Costos Laborales del CAPÍTOL-3
</t>
        </r>
      </text>
    </comment>
    <comment ref="G38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F</t>
        </r>
        <r>
          <rPr>
            <sz val="9"/>
            <color indexed="81"/>
            <rFont val="Tahoma"/>
            <family val="2"/>
          </rPr>
          <t xml:space="preserve">: Fijo, Indefinido
</t>
        </r>
        <r>
          <rPr>
            <b/>
            <sz val="9"/>
            <color indexed="81"/>
            <rFont val="Tahoma"/>
            <family val="2"/>
          </rPr>
          <t>FD</t>
        </r>
        <r>
          <rPr>
            <sz val="9"/>
            <color indexed="81"/>
            <rFont val="Tahoma"/>
            <family val="2"/>
          </rPr>
          <t xml:space="preserve">: Fijo Discontinuo
</t>
        </r>
        <r>
          <rPr>
            <b/>
            <sz val="9"/>
            <color indexed="81"/>
            <rFont val="Tahoma"/>
            <family val="2"/>
          </rPr>
          <t>C</t>
        </r>
        <r>
          <rPr>
            <sz val="9"/>
            <color indexed="81"/>
            <rFont val="Tahoma"/>
            <family val="2"/>
          </rPr>
          <t xml:space="preserve">: Contrato Duración Determinada
</t>
        </r>
        <r>
          <rPr>
            <b/>
            <sz val="9"/>
            <color indexed="81"/>
            <rFont val="Tahoma"/>
            <family val="2"/>
          </rPr>
          <t>M</t>
        </r>
        <r>
          <rPr>
            <sz val="9"/>
            <color indexed="81"/>
            <rFont val="Tahoma"/>
            <family val="2"/>
          </rPr>
          <t>: Autónomo, Factura,</t>
        </r>
      </text>
    </comment>
    <comment ref="E43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48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D57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La UNITAT de MESURA per al CAPÍTOL-2 ha d'estar sempre en base Temporal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9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G5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F:Fixe
FD:Fixe discontinu
C:Laboral Eventual
M:Mercantil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4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G6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F:Fixe
FD:Fixe discontinu
C:Laboral Eventual
M:Mercantil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4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Per a calcular els Costos Socials del CAPÍTOL-3 la Unitat de Mesura ha d'estar en base Mensual o Setmanal
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6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F:Fixe
FD:Fixe discontinu
C:Laboral Eventual
M:Mercantil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F:Fixe
FD:Fixe discontinu
C:Laboral Eventual
M:Mercantil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6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F:Fixe
FD:Fixe discontinu
C:Laboral Eventual
M:Mercantil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1" authorId="1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Per a calcular els Costos Socials del CAPÍTOL-3 la Unitat de Mesura ha d'estar en base Mensual o Setmanal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8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117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D118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 xml:space="preserve">Especifique's si és amb PERSONAL.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1" authorId="1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126" authorId="1" shapeId="0" xr:uid="{00000000-0006-0000-0000-00001A000000}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133" authorId="1" shapeId="0" xr:uid="{00000000-0006-0000-0000-00001B000000}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142" authorId="1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151" authorId="1" shapeId="0" xr:uid="{00000000-0006-0000-0000-00001D000000}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159" authorId="1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164" authorId="1" shapeId="0" xr:uid="{00000000-0006-0000-0000-00001F000000}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172" authorId="1" shapeId="0" xr:uid="{00000000-0006-0000-0000-000020000000}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176" authorId="1" shapeId="0" xr:uid="{00000000-0006-0000-0000-000021000000}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188" authorId="1" shapeId="0" xr:uid="{00000000-0006-0000-0000-000022000000}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195" authorId="1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  <comment ref="E203" authorId="1" shapeId="0" xr:uid="{00000000-0006-0000-0000-000024000000}">
      <text>
        <r>
          <rPr>
            <b/>
            <sz val="9"/>
            <color indexed="81"/>
            <rFont val="Tahoma"/>
            <family val="2"/>
          </rPr>
          <t xml:space="preserve">M: mes
S: setmana
D: dia, jornada (CONSIGNAR A MÀ)
P: programa, serie, fortfair, T/A (CONSIGNAR A MÀ)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i02210</author>
    <author>GUILLEM  MARTINEZ - ANA</author>
  </authors>
  <commentList>
    <comment ref="V2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COTITZACIÓ DIÀRIA PER A CONTRACTES DE DURACIÓ DETERMINADA
</t>
        </r>
      </text>
    </comment>
    <comment ref="V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COTITZACIÓ MENSUAL PER A CONTRACTES DE DURACIÓ DETERMINADA
</t>
        </r>
      </text>
    </comment>
    <comment ref="D5" authorId="1" shapeId="0" xr:uid="{00000000-0006-0000-0100-000003000000}">
      <text>
        <r>
          <rPr>
            <sz val="9"/>
            <color indexed="81"/>
            <rFont val="Tahoma"/>
            <family val="2"/>
          </rPr>
          <t>F:CONTRACTE FIXE
FD:C. FIXE DISCONTINU
C:CONTRACTE LABORAL
M:CONTRACTE MERCANTIL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i02210</author>
    <author>Juan Antonio Moreno Gomez</author>
  </authors>
  <commentList>
    <comment ref="O4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COTIZACIÓN DIARIA PARA CONRATOS DE DURACIÓN DETERMINADA
</t>
        </r>
      </text>
    </comment>
    <comment ref="O5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COTIZACIÓN MENSUAL PARA CONTRATOS DE DURACIÓN DETERMINADA
</t>
        </r>
      </text>
    </comment>
    <comment ref="D7" authorId="1" shapeId="0" xr:uid="{00000000-0006-0000-0200-000003000000}">
      <text>
        <r>
          <rPr>
            <sz val="9"/>
            <color indexed="81"/>
            <rFont val="Tahoma"/>
            <family val="2"/>
          </rPr>
          <t>Todas las celdas de esta columna están vinculadas con sus correspondientes celdas  del Ppto.</t>
        </r>
      </text>
    </comment>
  </commentList>
</comments>
</file>

<file path=xl/sharedStrings.xml><?xml version="1.0" encoding="utf-8"?>
<sst xmlns="http://schemas.openxmlformats.org/spreadsheetml/2006/main" count="1132" uniqueCount="422">
  <si>
    <t>SALARIS</t>
  </si>
  <si>
    <t>TOTAL</t>
  </si>
  <si>
    <t>CONCEPTE</t>
  </si>
  <si>
    <t>PRO</t>
  </si>
  <si>
    <t>POST</t>
  </si>
  <si>
    <t>*Pre</t>
  </si>
  <si>
    <t>Pro</t>
  </si>
  <si>
    <t>Post</t>
  </si>
  <si>
    <t xml:space="preserve">TOTAL </t>
  </si>
  <si>
    <t>IMPORT</t>
  </si>
  <si>
    <t>01.00.00.00</t>
  </si>
  <si>
    <t>02.00.00.00</t>
  </si>
  <si>
    <t>03.00.00.00</t>
  </si>
  <si>
    <t>05.00.00.00</t>
  </si>
  <si>
    <t>06.00.00.00</t>
  </si>
  <si>
    <t>07.00.00.00</t>
  </si>
  <si>
    <t>09.00.00.00</t>
  </si>
  <si>
    <t>10.00.00.00</t>
  </si>
  <si>
    <t>TOTAL PRESSUPOST</t>
  </si>
  <si>
    <t>TOTAL PRESSUPOST PROGRAMA</t>
  </si>
  <si>
    <t>IVA:21%</t>
  </si>
  <si>
    <t>TOTAL PRESSUPOST PROGRAMA AMB IVA</t>
  </si>
  <si>
    <t>UNITAT</t>
  </si>
  <si>
    <t>Núm. UNITATS</t>
  </si>
  <si>
    <t>CAPITULE</t>
  </si>
  <si>
    <t>Núm</t>
  </si>
  <si>
    <t>01.00.00.00.</t>
  </si>
  <si>
    <t>01.01.00.00.</t>
  </si>
  <si>
    <t>Guió</t>
  </si>
  <si>
    <t>01.01.04.00</t>
  </si>
  <si>
    <t>Drets de format</t>
  </si>
  <si>
    <t>01.01.05.00</t>
  </si>
  <si>
    <t>Adquisició altres drets</t>
  </si>
  <si>
    <t>01.01.06.00</t>
  </si>
  <si>
    <t>01.02.00.00.</t>
  </si>
  <si>
    <t>Música</t>
  </si>
  <si>
    <t>01.02.01.00</t>
  </si>
  <si>
    <t>Drets autor músiques i/o cançons</t>
  </si>
  <si>
    <t>01.02.02.00</t>
  </si>
  <si>
    <t>01.02.03.00</t>
  </si>
  <si>
    <t>01.02.04.00</t>
  </si>
  <si>
    <t>01.02.07.00</t>
  </si>
  <si>
    <t>01.02.08.00</t>
  </si>
  <si>
    <t>02.00.00.00.</t>
  </si>
  <si>
    <t>TOTAL CAPÍTOL 2: PERSONAL ARTÍSTIC</t>
  </si>
  <si>
    <t>02.01.00.00.</t>
  </si>
  <si>
    <t>02.01.01.00.</t>
  </si>
  <si>
    <t>02.01.02.00.</t>
  </si>
  <si>
    <t>02.01.06.00.</t>
  </si>
  <si>
    <t>02.09.00.00.</t>
  </si>
  <si>
    <t>Viatges</t>
  </si>
  <si>
    <t>02.10.06.00</t>
  </si>
  <si>
    <t>SEGURETAT SOCIAL PERSONAL ARTÍSTIC</t>
  </si>
  <si>
    <t>03.00.00.00.</t>
  </si>
  <si>
    <t>03.01.00.00.</t>
  </si>
  <si>
    <t>Direcció i realització</t>
  </si>
  <si>
    <t>03.01.01.00.</t>
  </si>
  <si>
    <t>03.01.01.01</t>
  </si>
  <si>
    <t>03.01.13.00.</t>
  </si>
  <si>
    <t>03.02.00.00.</t>
  </si>
  <si>
    <t>Producció//Redacció i Documentació</t>
  </si>
  <si>
    <t>03.02.01.00.</t>
  </si>
  <si>
    <t>03.02.02.00.</t>
  </si>
  <si>
    <t>03.02.03.00.</t>
  </si>
  <si>
    <t>Cap de producció</t>
  </si>
  <si>
    <t>03.02.04.00.</t>
  </si>
  <si>
    <t>03.02.05.00.</t>
  </si>
  <si>
    <t>03.02.11.00.</t>
  </si>
  <si>
    <t>03.02.12.00.</t>
  </si>
  <si>
    <t>03.02.13.00.</t>
  </si>
  <si>
    <t>03.02.14.00.</t>
  </si>
  <si>
    <t>03.02.15.00.</t>
  </si>
  <si>
    <t>03.09.00.00.</t>
  </si>
  <si>
    <t>So</t>
  </si>
  <si>
    <t>03.13.00.00.</t>
  </si>
  <si>
    <t>03.13.01.00</t>
  </si>
  <si>
    <t>03.13.02.00</t>
  </si>
  <si>
    <t>05.00.00.00.</t>
  </si>
  <si>
    <t>05.01.00.00.</t>
  </si>
  <si>
    <t>Maquinària/elements rodatge i gravació</t>
  </si>
  <si>
    <t>05.01.12.00.</t>
  </si>
  <si>
    <t>05.05.00.00</t>
  </si>
  <si>
    <t>05.05.01.00</t>
  </si>
  <si>
    <t>05.05.02.00</t>
  </si>
  <si>
    <t>05.05.06.00</t>
  </si>
  <si>
    <t>05.05.16.00</t>
  </si>
  <si>
    <t>05.05.20.00</t>
  </si>
  <si>
    <t>06.00.00.00.</t>
  </si>
  <si>
    <t>06.02.00.00.</t>
  </si>
  <si>
    <t>06.02.01.00.</t>
  </si>
  <si>
    <t>06.02.02.00.</t>
  </si>
  <si>
    <t>06.02.03.00.</t>
  </si>
  <si>
    <t>06.02.04.00.</t>
  </si>
  <si>
    <t>06.02.05.00.</t>
  </si>
  <si>
    <t>Peatges i pàrquings</t>
  </si>
  <si>
    <t>06.02.06.00.</t>
  </si>
  <si>
    <t>Taxis i altres</t>
  </si>
  <si>
    <t>06.02.07.00.</t>
  </si>
  <si>
    <t>06.03.00.00.</t>
  </si>
  <si>
    <t>06.03.01.00.</t>
  </si>
  <si>
    <t>06.03.02.00.</t>
  </si>
  <si>
    <t>06.03.03.00.</t>
  </si>
  <si>
    <t>06.03.04.00.</t>
  </si>
  <si>
    <t>06.03.05.00.</t>
  </si>
  <si>
    <t>06.03.06.00.</t>
  </si>
  <si>
    <t>06.04.00.00.</t>
  </si>
  <si>
    <t>06.04.01.00.</t>
  </si>
  <si>
    <t>06.04.02.00.</t>
  </si>
  <si>
    <t>07.00.00.00.</t>
  </si>
  <si>
    <t>07.01.00.00.</t>
  </si>
  <si>
    <t>07.01.01.01.</t>
  </si>
  <si>
    <t>Discos durs</t>
  </si>
  <si>
    <t>07.01.07.00.</t>
  </si>
  <si>
    <t>07.02.00.00.</t>
  </si>
  <si>
    <t>07.02.06.00.</t>
  </si>
  <si>
    <t>07.02.14.00.</t>
  </si>
  <si>
    <t>07.02.16.00.</t>
  </si>
  <si>
    <t>9.00.00.00.</t>
  </si>
  <si>
    <t>9.01.00.00.</t>
  </si>
  <si>
    <t>Assegurances i Impostos</t>
  </si>
  <si>
    <t>9.01.03.00.</t>
  </si>
  <si>
    <t>9.01.05.00.</t>
  </si>
  <si>
    <t>10.00.00.00.</t>
  </si>
  <si>
    <t>10.01.00.00.</t>
  </si>
  <si>
    <t>10.01.01.00.</t>
  </si>
  <si>
    <t>10.01.02.00.</t>
  </si>
  <si>
    <t>10.01.03.00.</t>
  </si>
  <si>
    <t>10.01.04.00.</t>
  </si>
  <si>
    <t xml:space="preserve">Enviaments i missatgeria </t>
  </si>
  <si>
    <t>10.01.05.00.</t>
  </si>
  <si>
    <t>TOTAL SALARIS PERSONAL</t>
  </si>
  <si>
    <t>T.C (1)</t>
  </si>
  <si>
    <t>TOTAL GENERAL</t>
  </si>
  <si>
    <t>C= CONTRACTAT DURACIÓ DETERMINADA</t>
  </si>
  <si>
    <t>M=FACTURA</t>
  </si>
  <si>
    <t>T.C. (1)</t>
  </si>
  <si>
    <t>SEGURETAT SOCIAL EQUIP TÈCNIC</t>
  </si>
  <si>
    <t>Unitat</t>
  </si>
  <si>
    <t>Valor</t>
  </si>
  <si>
    <t>MESURA (2)</t>
  </si>
  <si>
    <t>1.</t>
  </si>
  <si>
    <t>2.</t>
  </si>
  <si>
    <t>3.</t>
  </si>
  <si>
    <t>4.</t>
  </si>
  <si>
    <t>5.</t>
  </si>
  <si>
    <t xml:space="preserve">F = FIX, INDEFINIT </t>
  </si>
  <si>
    <t>Cotització:</t>
  </si>
  <si>
    <t xml:space="preserve">Cotització: </t>
  </si>
  <si>
    <t>Import Total Quitances EQUIP TÈCNIC</t>
  </si>
  <si>
    <t>TOTAL EQUIP TÈCNIC</t>
  </si>
  <si>
    <t>Gènere:</t>
  </si>
  <si>
    <t xml:space="preserve">VALOR </t>
  </si>
  <si>
    <t xml:space="preserve"> UNITAT</t>
  </si>
  <si>
    <t xml:space="preserve">Gastos personal Artístic i Convidats </t>
  </si>
  <si>
    <t>M=CONTRACTE MERCANTIL</t>
  </si>
  <si>
    <t>J= JORNADA O SESSIÓ</t>
  </si>
  <si>
    <t>S=SETMANA</t>
  </si>
  <si>
    <t>M=MES</t>
  </si>
  <si>
    <t>COST SEGURETAT SOCIAL EMPRESA</t>
  </si>
  <si>
    <t>CÀLCUL COSTOS SEGURETAT SOCIAL ARTISTES</t>
  </si>
  <si>
    <t>Duració:</t>
  </si>
  <si>
    <t>Exemple-1</t>
  </si>
  <si>
    <t>Exemple-2</t>
  </si>
  <si>
    <t>TOTAL (4)</t>
  </si>
  <si>
    <t xml:space="preserve">TOTAL (4) </t>
  </si>
  <si>
    <t>2 Artistes amb salari inferior a la base màxima de cotització (p.e. 1.500) en 0,5 mesos:</t>
  </si>
  <si>
    <t>CÀLCUL COSTOS D'EQUIP TÈCNIC</t>
  </si>
  <si>
    <t>Núm. capítols:</t>
  </si>
  <si>
    <t>F-*FD-C-M</t>
  </si>
  <si>
    <t>T. C.</t>
  </si>
  <si>
    <t>Tipus Contracte</t>
  </si>
  <si>
    <t>F</t>
  </si>
  <si>
    <t>*FD</t>
  </si>
  <si>
    <t>C</t>
  </si>
  <si>
    <t>M</t>
  </si>
  <si>
    <t>COST MINUT/CAPÍTOL</t>
  </si>
  <si>
    <t>COST PROGRAMA/CAPÍTOL</t>
  </si>
  <si>
    <t>02.11.00.00</t>
  </si>
  <si>
    <t>TOTAL CAPÍTOL 2</t>
  </si>
  <si>
    <t>TOTAL CAPÍTOL 6</t>
  </si>
  <si>
    <t>DILLUNS</t>
  </si>
  <si>
    <t xml:space="preserve">DIMARTS </t>
  </si>
  <si>
    <t>DIJOUS</t>
  </si>
  <si>
    <t>DIVENDRES</t>
  </si>
  <si>
    <t>DIUMENGE</t>
  </si>
  <si>
    <t>ANNEX 1</t>
  </si>
  <si>
    <t>ANNEX 2</t>
  </si>
  <si>
    <t>CALENDARI - PLA DE TREBALL</t>
  </si>
  <si>
    <t>Mes-Any</t>
  </si>
  <si>
    <t>Data</t>
  </si>
  <si>
    <t>dies</t>
  </si>
  <si>
    <t>setmanes</t>
  </si>
  <si>
    <t>mesos</t>
  </si>
  <si>
    <t xml:space="preserve">dies </t>
  </si>
  <si>
    <t>dilluns</t>
  </si>
  <si>
    <t>dimarts</t>
  </si>
  <si>
    <t>dimecres</t>
  </si>
  <si>
    <t>dijous</t>
  </si>
  <si>
    <t>divendres</t>
  </si>
  <si>
    <t>dissabte</t>
  </si>
  <si>
    <t>diumenge</t>
  </si>
  <si>
    <t>PREPRODUCCIÓ</t>
  </si>
  <si>
    <t>PRODUCCIÓ</t>
  </si>
  <si>
    <t>MESOS</t>
  </si>
  <si>
    <t>F.INICI</t>
  </si>
  <si>
    <t>F.FI</t>
  </si>
  <si>
    <t>T.MESOS</t>
  </si>
  <si>
    <t>VALOR</t>
  </si>
  <si>
    <t>CONTRACTE</t>
  </si>
  <si>
    <t>03.02.19.00.</t>
  </si>
  <si>
    <t>03.02.20.00.</t>
  </si>
  <si>
    <t>PRODUCTORA</t>
  </si>
  <si>
    <t>T.*SEM.</t>
  </si>
  <si>
    <t>S</t>
  </si>
  <si>
    <t>COST SS Unitat</t>
  </si>
  <si>
    <t>T.JORNADES</t>
  </si>
  <si>
    <t>J</t>
  </si>
  <si>
    <t>CALENDARI</t>
  </si>
  <si>
    <t>Mes</t>
  </si>
  <si>
    <t>Cotxes de producció / Furgonetes</t>
  </si>
  <si>
    <t>Gasolina i quilometratge (Vehicles producció i transports)</t>
  </si>
  <si>
    <t>Equips ofimàtics i altres oficina (Consums)</t>
  </si>
  <si>
    <t xml:space="preserve">Auxiliar de producció </t>
  </si>
  <si>
    <t xml:space="preserve">Guionistes </t>
  </si>
  <si>
    <t>À Punt</t>
  </si>
  <si>
    <t>CALENDARI PRODUCCIÓ -2025</t>
  </si>
  <si>
    <t>CAPÍTOL 6. VIATGES, DIETES I MENJARS</t>
  </si>
  <si>
    <t>PERSONA</t>
  </si>
  <si>
    <t>GENERAL</t>
  </si>
  <si>
    <t>02.11.01.00</t>
  </si>
  <si>
    <t>02.11.02.00</t>
  </si>
  <si>
    <t>Import Total Quitances PERSONAL ARTÍSTIC</t>
  </si>
  <si>
    <t>TOTAL(4)</t>
  </si>
  <si>
    <t>C=CONTRACTE LABORAL DURACIÓ DETERMINADA</t>
  </si>
  <si>
    <t>F=CONTRACTE FIX DISCONTINU</t>
  </si>
  <si>
    <t>6.</t>
  </si>
  <si>
    <t>7.</t>
  </si>
  <si>
    <t>F=CONTRACTE FIX INDEFINIT</t>
  </si>
  <si>
    <t>Lingüistes</t>
  </si>
  <si>
    <t>03.01.14.00.</t>
  </si>
  <si>
    <t>02.09.08.00.</t>
  </si>
  <si>
    <t>CAPÍTOL 9. ASSEGURANCES I IMPOSTOS</t>
  </si>
  <si>
    <t>Transports</t>
  </si>
  <si>
    <t>Peatge autopistes</t>
  </si>
  <si>
    <t>Hotels i menjars</t>
  </si>
  <si>
    <t>Dietes (nacional-estranger)</t>
  </si>
  <si>
    <t>Còpies i fotocòpies en rodatge o gravació</t>
  </si>
  <si>
    <t>Premis</t>
  </si>
  <si>
    <t>Lloguer oficines</t>
  </si>
  <si>
    <t>06.05.00.00</t>
  </si>
  <si>
    <t>06.05.03.00.</t>
  </si>
  <si>
    <t>06.05.04.00.</t>
  </si>
  <si>
    <t>9.01.07.00</t>
  </si>
  <si>
    <t>06.05.11.00.</t>
  </si>
  <si>
    <t>06.04.03.00,</t>
  </si>
  <si>
    <t>05.01.23.00.</t>
  </si>
  <si>
    <r>
      <rPr>
        <sz val="11"/>
        <color rgb="FF002060"/>
        <rFont val="Arial Narrow"/>
        <family val="2"/>
      </rPr>
      <t>Director/es:</t>
    </r>
    <r>
      <rPr>
        <b/>
        <sz val="11"/>
        <color rgb="FF002060"/>
        <rFont val="Arial Narrow"/>
        <family val="2"/>
      </rPr>
      <t xml:space="preserve"> </t>
    </r>
  </si>
  <si>
    <t>CAPÍTOL 1. GUIÓ. MÚSIQUES. COMPRA PROGRAMES/DRETS</t>
  </si>
  <si>
    <t>TOTAL CAPÍTOL 1</t>
  </si>
  <si>
    <t>CAPÍTOL 2. PERSONAL ARTÍSTIC</t>
  </si>
  <si>
    <t>PRE</t>
  </si>
  <si>
    <r>
      <rPr>
        <sz val="11"/>
        <color rgb="FF002060"/>
        <rFont val="Arial Narrow"/>
        <family val="2"/>
      </rPr>
      <t>Prod. Executiu/s::</t>
    </r>
    <r>
      <rPr>
        <b/>
        <sz val="11"/>
        <color rgb="FF002060"/>
        <rFont val="Arial Narrow"/>
        <family val="2"/>
      </rPr>
      <t xml:space="preserve"> </t>
    </r>
  </si>
  <si>
    <t xml:space="preserve">Suport: </t>
  </si>
  <si>
    <t xml:space="preserve">Format: </t>
  </si>
  <si>
    <t xml:space="preserve">Génere: </t>
  </si>
  <si>
    <t>CAPÍTOL 3. EQUIP TÈCNIC</t>
  </si>
  <si>
    <t xml:space="preserve">Compositor/a sintonia i/o música de fons </t>
  </si>
  <si>
    <t>Compositor/a música o cançons originals</t>
  </si>
  <si>
    <t>Arranjador/a</t>
  </si>
  <si>
    <t>Presentador/a 1</t>
  </si>
  <si>
    <t xml:space="preserve"> Protagonistes.Presentadors/es</t>
  </si>
  <si>
    <t>Presentador/a 2</t>
  </si>
  <si>
    <t>Diversos programes</t>
  </si>
  <si>
    <t>Director/a</t>
  </si>
  <si>
    <t>Subdirector/a</t>
  </si>
  <si>
    <t>Becaris/àries</t>
  </si>
  <si>
    <t xml:space="preserve">Director/a de producció </t>
  </si>
  <si>
    <t xml:space="preserve">1r ajudant/a de producció </t>
  </si>
  <si>
    <t>2n ajudant/a de producció</t>
  </si>
  <si>
    <t xml:space="preserve">Redactors/es </t>
  </si>
  <si>
    <t>Reporters/es</t>
  </si>
  <si>
    <t>Coordinador/a de guió</t>
  </si>
  <si>
    <t>TOTAL CAPÍTOL 3</t>
  </si>
  <si>
    <t>CAPÍTOL 5. MAQUINÀRIA DE RODATGE I TRANSPORT</t>
  </si>
  <si>
    <t>Combustible cotxes de l'equip (Avanç)</t>
  </si>
  <si>
    <t>TOTAL CAPÍTOL 5</t>
  </si>
  <si>
    <t>Bitllets d'avió</t>
  </si>
  <si>
    <t xml:space="preserve">Bitllets de tren </t>
  </si>
  <si>
    <t>Lloguer de vehicles</t>
  </si>
  <si>
    <t>Hotel equip tècnic avanç (...)</t>
  </si>
  <si>
    <t xml:space="preserve">Menjars i sopes rodatge equip tècnic </t>
  </si>
  <si>
    <t xml:space="preserve">Menjars i sopars avanç (….) </t>
  </si>
  <si>
    <t>Menjars post-producció</t>
  </si>
  <si>
    <t>Núm. tècnics en: dietes dissabtes i diumenges (...)</t>
  </si>
  <si>
    <t>Núm. presentadors en: dietes dissabtes i diumenges (….)</t>
  </si>
  <si>
    <t>CAPÍTOL 7. SUPORTS GRAVACIÓ I DIVERSOS PRODUCCIÓ</t>
  </si>
  <si>
    <t xml:space="preserve">Aparcaments, garatges </t>
  </si>
  <si>
    <t>TOTAL CAPÍTOL 7</t>
  </si>
  <si>
    <t>Assegurança Prevenció Riscos Laborals</t>
  </si>
  <si>
    <t>TOTAL CAPÍTOL 9</t>
  </si>
  <si>
    <t>TOTAL CAPÍTOL 10</t>
  </si>
  <si>
    <t>POST PRODUCCIÓ</t>
  </si>
  <si>
    <t>T. JORNADES</t>
  </si>
  <si>
    <t>F. INICI</t>
  </si>
  <si>
    <t>T. MESOS</t>
  </si>
  <si>
    <t>F. FI</t>
  </si>
  <si>
    <t>T.SEM.</t>
  </si>
  <si>
    <t>SEM.</t>
  </si>
  <si>
    <t>COMPTE, LA PRODUCTORA HA DE CALCULAR EL TOTAL DE LA COLUMNA TARONJA !</t>
  </si>
  <si>
    <t>PERSONAL ARTÍSTIC</t>
  </si>
  <si>
    <t>VACANCES</t>
  </si>
  <si>
    <t>NÚM. UNITATS</t>
  </si>
  <si>
    <t>QUITANÇA</t>
  </si>
  <si>
    <t>NOTES PER A EMPLENAR EL CÀLCUL DE SEGURETAT SOCIAL DE L'EQUIP ARTÍSTIC</t>
  </si>
  <si>
    <t>SS VACANCES</t>
  </si>
  <si>
    <t>La columna TC (tipus de contracte) i unitat han d'emplenar-se obligatòriament sobre la base de la taula següent per a calcular els costos</t>
  </si>
  <si>
    <t>Exemple per a emplenar les columnes "O" i "O"per part de la productora</t>
  </si>
  <si>
    <t>En el cas que l'artista treballe només algunes sessions, caldrà anar a la taula de les bases</t>
  </si>
  <si>
    <t>Diversos programes d'entreteniment</t>
  </si>
  <si>
    <t xml:space="preserve"> Protagonistes o presentadors/es</t>
  </si>
  <si>
    <t>El càlcul de SS haurà de fer-se seguint les normes dictades per la tresooreria de la Seguretat Social en matèria d'artistes (COLUMNA O i COLUMNA O)</t>
  </si>
  <si>
    <t>Si cal incloure cap fila, caldrà arrossegar les fórmules i vincular-les amb la fulla de pressupost</t>
  </si>
  <si>
    <t>de cotització a SS per a artistes i localitzar la base per al seu rang, i aplicar la mateixa fórmula</t>
  </si>
  <si>
    <t>Les vacances s'han calculat aplicant 2,5 dies per període treballat, i que el treballador no haja gaudit</t>
  </si>
  <si>
    <t>La quitança s'ha calculat prenent 12 dies per any treballat per als contractes subscrits a partir del 2015</t>
  </si>
  <si>
    <r>
      <t xml:space="preserve">(2) TANT LA UNITAT COM EL VALOR DE MESURA
HAN D'ESTAR EN BASE </t>
    </r>
    <r>
      <rPr>
        <b/>
        <u/>
        <sz val="8"/>
        <color rgb="FF002060"/>
        <rFont val="Arial Narrow"/>
        <family val="2"/>
      </rPr>
      <t>MENSUAL</t>
    </r>
  </si>
  <si>
    <t>CODI</t>
  </si>
  <si>
    <t>VACANCES PERSONA</t>
  </si>
  <si>
    <t>SS</t>
  </si>
  <si>
    <t>NOTES PER A EMPLENAR EL CÀLCUL DE COSTOS DE L'EQUIP TÈCNIC</t>
  </si>
  <si>
    <t>La columna TC (tipus de contracte) ha d'emplenar-se amb caràcter obligatori sobre la base de la taula següent per a calcular els costos</t>
  </si>
  <si>
    <t>Sem.</t>
  </si>
  <si>
    <t>Dia Sem.</t>
  </si>
  <si>
    <t>DIMECRES</t>
  </si>
  <si>
    <t>DISSABTE</t>
  </si>
  <si>
    <t>Import Total Vacances de PERSONAL ARTÍSTIC</t>
  </si>
  <si>
    <t>RESUM CAPÍTOLS PRESSUPOSTATS</t>
  </si>
  <si>
    <t>Núm. UND.</t>
  </si>
  <si>
    <t xml:space="preserve"> Els tipus de contracte F,FD i M no porten quitança</t>
  </si>
  <si>
    <t>Si cal incloure cap fila, caldrà arrossegar les fórmules i vincular-les amb el full de pressupost</t>
  </si>
  <si>
    <t>FD= FIX DISCONTINU</t>
  </si>
  <si>
    <t>CAPÍTOL</t>
  </si>
  <si>
    <t>Sintonia</t>
  </si>
  <si>
    <t>Locucions, separadors</t>
  </si>
  <si>
    <t>Realitzador sonor</t>
  </si>
  <si>
    <t>Tècnic àudios</t>
  </si>
  <si>
    <t>Equip de so complementari (programes en exterior)</t>
  </si>
  <si>
    <t>Streaming</t>
  </si>
  <si>
    <t>Material oficina</t>
  </si>
  <si>
    <t>Fibra</t>
  </si>
  <si>
    <t>Imprevistos producció</t>
  </si>
  <si>
    <t>Col.laborados</t>
  </si>
  <si>
    <t>02.09.09.00.</t>
  </si>
  <si>
    <t>03.09.06.00.</t>
  </si>
  <si>
    <t>03.09.07.00.</t>
  </si>
  <si>
    <t>03.09.08.00.</t>
  </si>
  <si>
    <t>Menjars - Servei d'àpats col-laboradors</t>
  </si>
  <si>
    <t>Transports (Taxis i altres) col.laboradors</t>
  </si>
  <si>
    <t>07.02.17.00.</t>
  </si>
  <si>
    <t>07.02.18.00.</t>
  </si>
  <si>
    <t>Assegurança de responsabilitat civil professional</t>
  </si>
  <si>
    <t xml:space="preserve">Gestor/a de Xarxes Socials </t>
  </si>
  <si>
    <t>Telèfons mòbils</t>
  </si>
  <si>
    <t>8.00.00.00.</t>
  </si>
  <si>
    <t>9.03.00.00.</t>
  </si>
  <si>
    <t>08.03.01.00</t>
  </si>
  <si>
    <t>SO</t>
  </si>
  <si>
    <t>CAPITOL 8.MUNTATGE, SONORITZACIÓ I POSTPRODUCCIÓ</t>
  </si>
  <si>
    <t>08.03.01.08.</t>
  </si>
  <si>
    <t>Sala Sonorització</t>
  </si>
  <si>
    <t>TOTAL CAPÍTOL 8</t>
  </si>
  <si>
    <t>08.00.00.00</t>
  </si>
  <si>
    <t xml:space="preserve">PROGRAMA  </t>
  </si>
  <si>
    <t>Taxis en dates de producció</t>
  </si>
  <si>
    <r>
      <t>Hotel equip</t>
    </r>
    <r>
      <rPr>
        <sz val="10"/>
        <rFont val="Arial Narrow"/>
        <family val="2"/>
      </rPr>
      <t xml:space="preserve"> tècnic (...)</t>
    </r>
  </si>
  <si>
    <t>B.I. (  7%. TOTS CAPS. EXCEPTE Cap.9 i 10)</t>
  </si>
  <si>
    <t>PRODUCCIÓ EXECUTIVA ( 3% TOTS CAPS.EXCEPTE Cap.9 i 10)</t>
  </si>
  <si>
    <r>
      <t>Gestoria laboral</t>
    </r>
    <r>
      <rPr>
        <sz val="10"/>
        <color indexed="10"/>
        <rFont val="Arial Narrow"/>
        <family val="2"/>
      </rPr>
      <t xml:space="preserve"> </t>
    </r>
  </si>
  <si>
    <t>04.00.00.00.</t>
  </si>
  <si>
    <t>CAPÍTOL 4. ESCENOGRAFIA</t>
  </si>
  <si>
    <t>04.01.00.00.</t>
  </si>
  <si>
    <t>Decorats escenaris</t>
  </si>
  <si>
    <t>04.01.05.00.</t>
  </si>
  <si>
    <t>Muntatge escenaris/decorats exterior estudi</t>
  </si>
  <si>
    <t>04.01.10.00.</t>
  </si>
  <si>
    <t>Projectes per a construcció decorats</t>
  </si>
  <si>
    <t>04.01.12.00.</t>
  </si>
  <si>
    <t>Permisos/Taxes municipals</t>
  </si>
  <si>
    <t>TOTAL CAPÍTOL 4</t>
  </si>
  <si>
    <t>05.03.00.00.</t>
  </si>
  <si>
    <t>Equps complementaris per a rodatge/gravació</t>
  </si>
  <si>
    <t>05.03.12.00.</t>
  </si>
  <si>
    <t>05.03.13.00.</t>
  </si>
  <si>
    <t>Alta circumstancial de fibra (exteriors)</t>
  </si>
  <si>
    <t>05.03.14.00.</t>
  </si>
  <si>
    <t>10.01.07.00.</t>
  </si>
  <si>
    <t>10.01.08..00.</t>
  </si>
  <si>
    <t>Base Diari 2.025 (33,27%)</t>
  </si>
  <si>
    <t>Base Mensual 2.025 (33,27%)</t>
  </si>
  <si>
    <r>
      <t>La fórmula que cal posar en la casella corresponent seria</t>
    </r>
    <r>
      <rPr>
        <b/>
        <sz val="10"/>
        <color rgb="FF002060"/>
        <rFont val="Arial Narrow"/>
        <family val="2"/>
      </rPr>
      <t xml:space="preserve"> 4.909,50,10*0,3327*1*1</t>
    </r>
  </si>
  <si>
    <r>
      <t xml:space="preserve">La fórmula que cal posar en la casella corresponent seria </t>
    </r>
    <r>
      <rPr>
        <b/>
        <sz val="10"/>
        <color rgb="FF002060"/>
        <rFont val="Arial Narrow"/>
        <family val="2"/>
      </rPr>
      <t>1.500*0,3327*2*0,5</t>
    </r>
  </si>
  <si>
    <t>Equip tècnic amb contracte mercantil</t>
  </si>
  <si>
    <t>05.06.00.00.</t>
  </si>
  <si>
    <t>05.06,06.00.</t>
  </si>
  <si>
    <t>05.06,07.00.</t>
  </si>
  <si>
    <t>05.06,08.00.</t>
  </si>
  <si>
    <t>Realitzador so</t>
  </si>
  <si>
    <t>Tècnic audio</t>
  </si>
  <si>
    <t>Nº capitols:</t>
  </si>
  <si>
    <t>RESUM EXPLICATIU DELS COSTOS</t>
  </si>
  <si>
    <t>RESUM EXPLICATIU GENERAL DEL PRESSSUPOST</t>
  </si>
  <si>
    <t>TEMPORADA</t>
  </si>
  <si>
    <t>CAPÍTOL 10. DESPESES GENERALS</t>
  </si>
  <si>
    <t>Despeses administratives</t>
  </si>
  <si>
    <t>Varis producció</t>
  </si>
  <si>
    <t>Suports gravació i varis producció</t>
  </si>
  <si>
    <t>CAPÍTOL 7. SUPORTS GRAVACIÓ I VARIS PRODUCCIÓ</t>
  </si>
  <si>
    <t>Import Total Vacances d'EQUIP TÈCNIC</t>
  </si>
  <si>
    <t>TOTAL PRESSUPOST SENSE DESPESES GENERALS</t>
  </si>
  <si>
    <t>Despeses Generals</t>
  </si>
  <si>
    <t>1 Artista amb salari superior a la base màxima de cotització (4.909,50) en 1 mes:</t>
  </si>
  <si>
    <t>El càlcul de les despeses de seguretat social es fa de manera mensual, per la qual cosa els valors inclosos en les columnes de Valor Mesura i Unitat de Mesura han d'estar referits a mesos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</si>
</sst>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\ _P_t_s_-;\-* #,##0.00\ _P_t_s_-;_-* &quot;-&quot;\ _P_t_s_-;_-@_-"/>
    <numFmt numFmtId="167" formatCode="#,##0\ [$€-1]"/>
    <numFmt numFmtId="168" formatCode="#,##0.00_ ;\-#,##0.00\ "/>
    <numFmt numFmtId="169" formatCode="_-* #,##0\ _P_t_s_-;\-* #,##0\ _P_t_s_-;_-* &quot;-&quot;\ _P_t_s_-;_-@_-"/>
    <numFmt numFmtId="170" formatCode="_-* #,##0\ &quot;Pts&quot;_-;\-* #,##0\ &quot;Pts&quot;_-;_-* &quot;-&quot;\ &quot;Pts&quot;_-;_-@_-"/>
    <numFmt numFmtId="171" formatCode="[$-C0A]mmm\-yy;@"/>
    <numFmt numFmtId="172" formatCode="[$-C0A]d\-mmm;@"/>
    <numFmt numFmtId="173" formatCode="d\-m\-yy;@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Rounded MT Bold"/>
      <family val="2"/>
    </font>
    <font>
      <sz val="10"/>
      <name val="Arial"/>
      <family val="2"/>
    </font>
    <font>
      <sz val="10"/>
      <name val="Century Gothic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sz val="8"/>
      <color indexed="10"/>
      <name val="Arial Narrow"/>
      <family val="2"/>
    </font>
    <font>
      <b/>
      <sz val="12"/>
      <name val="Arial Narrow"/>
      <family val="2"/>
    </font>
    <font>
      <b/>
      <sz val="7"/>
      <name val="Arial Narrow"/>
      <family val="2"/>
    </font>
    <font>
      <b/>
      <sz val="7"/>
      <color indexed="10"/>
      <name val="Arial Narrow"/>
      <family val="2"/>
    </font>
    <font>
      <sz val="10"/>
      <color indexed="10"/>
      <name val="Arial Narrow"/>
      <family val="2"/>
    </font>
    <font>
      <b/>
      <sz val="10"/>
      <color theme="1"/>
      <name val="Arial Narrow"/>
      <family val="2"/>
    </font>
    <font>
      <b/>
      <i/>
      <sz val="10"/>
      <name val="Arial Narrow"/>
      <family val="2"/>
    </font>
    <font>
      <b/>
      <sz val="10"/>
      <color indexed="9"/>
      <name val="Arial Narrow"/>
      <family val="2"/>
    </font>
    <font>
      <b/>
      <sz val="10"/>
      <color rgb="FF002060"/>
      <name val="Arial Narrow"/>
      <family val="2"/>
    </font>
    <font>
      <b/>
      <i/>
      <sz val="10"/>
      <color indexed="9"/>
      <name val="Arial Narrow"/>
      <family val="2"/>
    </font>
    <font>
      <sz val="10"/>
      <color rgb="FF002060"/>
      <name val="Arial Narrow"/>
      <family val="2"/>
    </font>
    <font>
      <b/>
      <i/>
      <sz val="10"/>
      <color rgb="FF00206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0"/>
      <color indexed="9"/>
      <name val="Arial Narrow"/>
      <family val="2"/>
    </font>
    <font>
      <b/>
      <sz val="11"/>
      <name val="Arial Narrow"/>
      <family val="2"/>
    </font>
    <font>
      <b/>
      <sz val="11"/>
      <color rgb="FF002060"/>
      <name val="Arial Narrow"/>
      <family val="2"/>
    </font>
    <font>
      <sz val="9"/>
      <color indexed="81"/>
      <name val="Tahoma"/>
      <family val="2"/>
    </font>
    <font>
      <b/>
      <sz val="10"/>
      <color rgb="FF000000"/>
      <name val="Arial Narrow"/>
      <family val="2"/>
    </font>
    <font>
      <b/>
      <sz val="12"/>
      <color theme="6" tint="-0.499984740745262"/>
      <name val="Arial Narrow"/>
      <family val="2"/>
    </font>
    <font>
      <b/>
      <u/>
      <sz val="10"/>
      <color rgb="FF002060"/>
      <name val="Arial Narrow"/>
      <family val="2"/>
    </font>
    <font>
      <b/>
      <sz val="11"/>
      <color theme="6" tint="-0.499984740745262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8"/>
      <color rgb="FF002060"/>
      <name val="Arial"/>
      <family val="2"/>
    </font>
    <font>
      <b/>
      <sz val="10"/>
      <color rgb="FFC00000"/>
      <name val="Arial Narrow"/>
      <family val="2"/>
    </font>
    <font>
      <b/>
      <sz val="9"/>
      <color indexed="81"/>
      <name val="Tahoma"/>
      <family val="2"/>
    </font>
    <font>
      <b/>
      <sz val="11"/>
      <color theme="5" tint="-0.499984740745262"/>
      <name val="Arial Narrow"/>
      <family val="2"/>
    </font>
    <font>
      <b/>
      <sz val="8"/>
      <color rgb="FF002060"/>
      <name val="Arial Narrow"/>
      <family val="2"/>
    </font>
    <font>
      <b/>
      <u/>
      <sz val="8"/>
      <color rgb="FF002060"/>
      <name val="Arial Narrow"/>
      <family val="2"/>
    </font>
    <font>
      <b/>
      <u val="singleAccounting"/>
      <sz val="12"/>
      <color rgb="FFC00000"/>
      <name val="Arial Narrow"/>
      <family val="2"/>
    </font>
    <font>
      <i/>
      <sz val="10"/>
      <color rgb="FF002060"/>
      <name val="Arial Narrow"/>
      <family val="2"/>
    </font>
    <font>
      <i/>
      <sz val="6"/>
      <color rgb="FF002060"/>
      <name val="Arial Narrow"/>
      <family val="2"/>
    </font>
    <font>
      <b/>
      <sz val="12"/>
      <color rgb="FF002060"/>
      <name val="Arial Narrow"/>
      <family val="2"/>
    </font>
    <font>
      <b/>
      <sz val="14"/>
      <color rgb="FF002060"/>
      <name val="Arial Narrow"/>
      <family val="2"/>
    </font>
    <font>
      <sz val="11"/>
      <color rgb="FF002060"/>
      <name val="Arial Narrow"/>
      <family val="2"/>
    </font>
    <font>
      <sz val="12"/>
      <color rgb="FF002060"/>
      <name val="Arial Narrow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4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rgb="FF002060"/>
      <name val="Arial"/>
      <family val="2"/>
    </font>
    <font>
      <b/>
      <sz val="10"/>
      <color rgb="FF002060"/>
      <name val="Arial"/>
      <family val="2"/>
    </font>
    <font>
      <b/>
      <sz val="12"/>
      <color rgb="FF002060"/>
      <name val="Calibri"/>
      <family val="2"/>
      <scheme val="minor"/>
    </font>
    <font>
      <sz val="9"/>
      <color rgb="FF002060"/>
      <name val="Arial"/>
      <family val="2"/>
    </font>
    <font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b/>
      <sz val="10"/>
      <color theme="3"/>
      <name val="Arial Narrow"/>
      <family val="2"/>
    </font>
    <font>
      <sz val="8"/>
      <color theme="0"/>
      <name val="Arial Narrow"/>
      <family val="2"/>
    </font>
    <font>
      <b/>
      <sz val="9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4"/>
      <name val="ITC Officina RTVE"/>
      <family val="1"/>
    </font>
    <font>
      <sz val="8"/>
      <name val="Calibri"/>
      <family val="2"/>
      <scheme val="minor"/>
    </font>
    <font>
      <b/>
      <i/>
      <sz val="10"/>
      <color theme="0"/>
      <name val="Arial Narrow"/>
      <family val="2"/>
    </font>
    <font>
      <b/>
      <sz val="12"/>
      <color theme="3"/>
      <name val="Arial Narrow"/>
      <family val="2"/>
    </font>
    <font>
      <sz val="12"/>
      <color theme="1"/>
      <name val="Arial Narrow"/>
      <family val="2"/>
    </font>
    <font>
      <b/>
      <i/>
      <sz val="12"/>
      <color theme="3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15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C00000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rgb="FFC00000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rgb="FFC00000"/>
      </right>
      <top style="hair">
        <color auto="1"/>
      </top>
      <bottom style="medium">
        <color auto="1"/>
      </bottom>
      <diagonal/>
    </border>
    <border>
      <left/>
      <right style="thin">
        <color rgb="FFC00000"/>
      </right>
      <top style="thin">
        <color auto="1"/>
      </top>
      <bottom style="hair">
        <color auto="1"/>
      </bottom>
      <diagonal/>
    </border>
    <border>
      <left/>
      <right style="thin">
        <color rgb="FFC00000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C00000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thin">
        <color rgb="FFC00000"/>
      </left>
      <right/>
      <top style="hair">
        <color auto="1"/>
      </top>
      <bottom style="medium">
        <color auto="1"/>
      </bottom>
      <diagonal/>
    </border>
    <border>
      <left/>
      <right style="thin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rgb="FFC00000"/>
      </right>
      <top/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C00000"/>
      </left>
      <right/>
      <top/>
      <bottom style="hair">
        <color auto="1"/>
      </bottom>
      <diagonal/>
    </border>
    <border>
      <left style="thin">
        <color rgb="FFC00000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" fontId="4" fillId="3" borderId="0"/>
    <xf numFmtId="0" fontId="2" fillId="0" borderId="0"/>
    <xf numFmtId="9" fontId="3" fillId="0" borderId="0" applyFont="0" applyFill="0" applyBorder="0" applyAlignment="0" applyProtection="0"/>
    <xf numFmtId="3" fontId="3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3" fillId="16" borderId="63"/>
    <xf numFmtId="0" fontId="33" fillId="16" borderId="63"/>
    <xf numFmtId="0" fontId="33" fillId="16" borderId="63"/>
    <xf numFmtId="0" fontId="3" fillId="0" borderId="0"/>
    <xf numFmtId="0" fontId="3" fillId="0" borderId="0"/>
    <xf numFmtId="0" fontId="3" fillId="0" borderId="0"/>
  </cellStyleXfs>
  <cellXfs count="1000">
    <xf numFmtId="0" fontId="0" fillId="0" borderId="0" xfId="0"/>
    <xf numFmtId="3" fontId="5" fillId="0" borderId="0" xfId="0" applyNumberFormat="1" applyFont="1" applyAlignment="1">
      <alignment horizontal="center"/>
    </xf>
    <xf numFmtId="3" fontId="6" fillId="0" borderId="0" xfId="0" applyNumberFormat="1" applyFont="1"/>
    <xf numFmtId="0" fontId="5" fillId="0" borderId="0" xfId="9" applyNumberFormat="1" applyFont="1"/>
    <xf numFmtId="4" fontId="7" fillId="0" borderId="0" xfId="0" applyNumberFormat="1" applyFont="1" applyAlignment="1">
      <alignment horizontal="center" vertical="justify"/>
    </xf>
    <xf numFmtId="4" fontId="8" fillId="0" borderId="0" xfId="0" applyNumberFormat="1" applyFont="1" applyAlignment="1">
      <alignment horizontal="center" vertical="justify"/>
    </xf>
    <xf numFmtId="2" fontId="5" fillId="0" borderId="0" xfId="9" applyNumberFormat="1" applyFont="1"/>
    <xf numFmtId="3" fontId="5" fillId="0" borderId="0" xfId="9" applyFont="1"/>
    <xf numFmtId="3" fontId="5" fillId="0" borderId="0" xfId="9" applyFont="1" applyAlignment="1">
      <alignment horizontal="center"/>
    </xf>
    <xf numFmtId="4" fontId="6" fillId="0" borderId="0" xfId="9" applyNumberFormat="1" applyFont="1"/>
    <xf numFmtId="4" fontId="5" fillId="0" borderId="0" xfId="9" applyNumberFormat="1" applyFont="1"/>
    <xf numFmtId="3" fontId="5" fillId="0" borderId="0" xfId="9" applyFont="1" applyAlignment="1">
      <alignment vertical="justify"/>
    </xf>
    <xf numFmtId="4" fontId="10" fillId="0" borderId="0" xfId="0" applyNumberFormat="1" applyFont="1" applyAlignment="1">
      <alignment horizontal="center" vertical="justify"/>
    </xf>
    <xf numFmtId="4" fontId="11" fillId="0" borderId="0" xfId="0" applyNumberFormat="1" applyFont="1" applyAlignment="1">
      <alignment horizontal="center" vertical="justify"/>
    </xf>
    <xf numFmtId="2" fontId="5" fillId="0" borderId="0" xfId="9" applyNumberFormat="1" applyFont="1" applyAlignment="1">
      <alignment vertical="justify"/>
    </xf>
    <xf numFmtId="4" fontId="12" fillId="0" borderId="0" xfId="9" applyNumberFormat="1" applyFont="1"/>
    <xf numFmtId="2" fontId="6" fillId="0" borderId="0" xfId="9" applyNumberFormat="1" applyFont="1"/>
    <xf numFmtId="3" fontId="6" fillId="0" borderId="0" xfId="9" applyFont="1"/>
    <xf numFmtId="3" fontId="14" fillId="0" borderId="0" xfId="9" applyFont="1"/>
    <xf numFmtId="3" fontId="15" fillId="7" borderId="5" xfId="0" applyNumberFormat="1" applyFont="1" applyFill="1" applyBorder="1" applyAlignment="1">
      <alignment horizontal="center"/>
    </xf>
    <xf numFmtId="1" fontId="15" fillId="4" borderId="14" xfId="0" applyNumberFormat="1" applyFont="1" applyFill="1" applyBorder="1" applyAlignment="1">
      <alignment horizontal="center"/>
    </xf>
    <xf numFmtId="4" fontId="16" fillId="0" borderId="0" xfId="9" applyNumberFormat="1" applyFont="1"/>
    <xf numFmtId="3" fontId="15" fillId="7" borderId="5" xfId="9" applyFont="1" applyFill="1" applyBorder="1" applyAlignment="1">
      <alignment horizontal="center"/>
    </xf>
    <xf numFmtId="4" fontId="6" fillId="0" borderId="4" xfId="9" applyNumberFormat="1" applyFont="1" applyBorder="1"/>
    <xf numFmtId="4" fontId="18" fillId="0" borderId="4" xfId="9" applyNumberFormat="1" applyFont="1" applyBorder="1"/>
    <xf numFmtId="3" fontId="6" fillId="0" borderId="2" xfId="0" applyNumberFormat="1" applyFont="1" applyBorder="1"/>
    <xf numFmtId="0" fontId="5" fillId="0" borderId="15" xfId="9" applyNumberFormat="1" applyFont="1" applyBorder="1"/>
    <xf numFmtId="4" fontId="5" fillId="0" borderId="15" xfId="9" applyNumberFormat="1" applyFont="1" applyBorder="1"/>
    <xf numFmtId="4" fontId="18" fillId="0" borderId="0" xfId="9" applyNumberFormat="1" applyFont="1"/>
    <xf numFmtId="4" fontId="18" fillId="0" borderId="0" xfId="9" applyNumberFormat="1" applyFont="1" applyAlignment="1">
      <alignment horizontal="center"/>
    </xf>
    <xf numFmtId="3" fontId="6" fillId="0" borderId="15" xfId="0" applyNumberFormat="1" applyFont="1" applyBorder="1" applyAlignment="1">
      <alignment vertical="justify"/>
    </xf>
    <xf numFmtId="3" fontId="15" fillId="7" borderId="7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vertical="justify"/>
    </xf>
    <xf numFmtId="4" fontId="12" fillId="0" borderId="0" xfId="9" applyNumberFormat="1" applyFont="1" applyAlignment="1">
      <alignment vertical="justify"/>
    </xf>
    <xf numFmtId="4" fontId="5" fillId="0" borderId="0" xfId="9" applyNumberFormat="1" applyFont="1" applyAlignment="1">
      <alignment vertical="justify"/>
    </xf>
    <xf numFmtId="4" fontId="6" fillId="0" borderId="15" xfId="9" applyNumberFormat="1" applyFont="1" applyBorder="1"/>
    <xf numFmtId="3" fontId="6" fillId="5" borderId="5" xfId="9" applyFont="1" applyFill="1" applyBorder="1"/>
    <xf numFmtId="3" fontId="15" fillId="0" borderId="0" xfId="9" applyFont="1" applyAlignment="1">
      <alignment horizontal="center"/>
    </xf>
    <xf numFmtId="4" fontId="5" fillId="0" borderId="26" xfId="9" applyNumberFormat="1" applyFont="1" applyBorder="1"/>
    <xf numFmtId="1" fontId="15" fillId="4" borderId="14" xfId="0" applyNumberFormat="1" applyFont="1" applyFill="1" applyBorder="1" applyAlignment="1">
      <alignment horizontal="center" vertical="center"/>
    </xf>
    <xf numFmtId="3" fontId="17" fillId="7" borderId="1" xfId="0" applyNumberFormat="1" applyFont="1" applyFill="1" applyBorder="1"/>
    <xf numFmtId="3" fontId="17" fillId="7" borderId="2" xfId="0" applyNumberFormat="1" applyFont="1" applyFill="1" applyBorder="1"/>
    <xf numFmtId="3" fontId="17" fillId="7" borderId="3" xfId="0" applyNumberFormat="1" applyFont="1" applyFill="1" applyBorder="1"/>
    <xf numFmtId="4" fontId="17" fillId="0" borderId="16" xfId="0" applyNumberFormat="1" applyFont="1" applyBorder="1"/>
    <xf numFmtId="4" fontId="17" fillId="7" borderId="16" xfId="0" applyNumberFormat="1" applyFont="1" applyFill="1" applyBorder="1"/>
    <xf numFmtId="4" fontId="17" fillId="7" borderId="5" xfId="0" applyNumberFormat="1" applyFont="1" applyFill="1" applyBorder="1" applyAlignment="1">
      <alignment vertical="center"/>
    </xf>
    <xf numFmtId="3" fontId="15" fillId="7" borderId="5" xfId="0" applyNumberFormat="1" applyFont="1" applyFill="1" applyBorder="1" applyAlignment="1">
      <alignment horizontal="center" vertical="center"/>
    </xf>
    <xf numFmtId="3" fontId="17" fillId="7" borderId="16" xfId="0" applyNumberFormat="1" applyFont="1" applyFill="1" applyBorder="1" applyAlignment="1">
      <alignment vertical="center"/>
    </xf>
    <xf numFmtId="4" fontId="17" fillId="7" borderId="16" xfId="0" applyNumberFormat="1" applyFont="1" applyFill="1" applyBorder="1" applyAlignment="1">
      <alignment vertical="center"/>
    </xf>
    <xf numFmtId="4" fontId="17" fillId="0" borderId="16" xfId="0" applyNumberFormat="1" applyFont="1" applyBorder="1" applyAlignment="1">
      <alignment vertical="center"/>
    </xf>
    <xf numFmtId="3" fontId="6" fillId="5" borderId="7" xfId="0" applyNumberFormat="1" applyFont="1" applyFill="1" applyBorder="1" applyAlignment="1">
      <alignment horizontal="center" vertical="center"/>
    </xf>
    <xf numFmtId="3" fontId="14" fillId="5" borderId="24" xfId="0" applyNumberFormat="1" applyFont="1" applyFill="1" applyBorder="1" applyAlignment="1">
      <alignment horizontal="left" vertical="center"/>
    </xf>
    <xf numFmtId="4" fontId="14" fillId="5" borderId="5" xfId="0" applyNumberFormat="1" applyFont="1" applyFill="1" applyBorder="1" applyAlignment="1">
      <alignment vertical="center"/>
    </xf>
    <xf numFmtId="3" fontId="14" fillId="5" borderId="1" xfId="0" applyNumberFormat="1" applyFont="1" applyFill="1" applyBorder="1" applyAlignment="1">
      <alignment vertical="center"/>
    </xf>
    <xf numFmtId="1" fontId="6" fillId="0" borderId="14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horizontal="center" vertical="center"/>
    </xf>
    <xf numFmtId="3" fontId="17" fillId="8" borderId="16" xfId="0" applyNumberFormat="1" applyFont="1" applyFill="1" applyBorder="1" applyAlignment="1">
      <alignment vertical="center"/>
    </xf>
    <xf numFmtId="4" fontId="14" fillId="4" borderId="5" xfId="0" applyNumberFormat="1" applyFont="1" applyFill="1" applyBorder="1" applyAlignment="1">
      <alignment vertical="center"/>
    </xf>
    <xf numFmtId="3" fontId="6" fillId="5" borderId="14" xfId="0" applyNumberFormat="1" applyFont="1" applyFill="1" applyBorder="1" applyAlignment="1">
      <alignment horizontal="center" vertical="center"/>
    </xf>
    <xf numFmtId="3" fontId="14" fillId="5" borderId="25" xfId="0" applyNumberFormat="1" applyFont="1" applyFill="1" applyBorder="1" applyAlignment="1">
      <alignment vertical="center"/>
    </xf>
    <xf numFmtId="4" fontId="14" fillId="5" borderId="6" xfId="0" applyNumberFormat="1" applyFont="1" applyFill="1" applyBorder="1" applyAlignment="1">
      <alignment vertical="center"/>
    </xf>
    <xf numFmtId="3" fontId="6" fillId="4" borderId="5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3" fontId="15" fillId="7" borderId="5" xfId="0" applyNumberFormat="1" applyFont="1" applyFill="1" applyBorder="1" applyAlignment="1">
      <alignment horizontal="left"/>
    </xf>
    <xf numFmtId="3" fontId="17" fillId="7" borderId="5" xfId="0" applyNumberFormat="1" applyFont="1" applyFill="1" applyBorder="1"/>
    <xf numFmtId="4" fontId="5" fillId="5" borderId="2" xfId="9" applyNumberFormat="1" applyFont="1" applyFill="1" applyBorder="1"/>
    <xf numFmtId="4" fontId="18" fillId="5" borderId="3" xfId="9" applyNumberFormat="1" applyFont="1" applyFill="1" applyBorder="1"/>
    <xf numFmtId="0" fontId="22" fillId="0" borderId="0" xfId="0" applyFont="1"/>
    <xf numFmtId="4" fontId="6" fillId="0" borderId="0" xfId="3" applyNumberFormat="1" applyFont="1" applyFill="1" applyBorder="1" applyAlignment="1"/>
    <xf numFmtId="166" fontId="6" fillId="0" borderId="0" xfId="0" applyNumberFormat="1" applyFont="1"/>
    <xf numFmtId="4" fontId="6" fillId="0" borderId="0" xfId="0" applyNumberFormat="1" applyFont="1" applyAlignment="1">
      <alignment horizontal="right"/>
    </xf>
    <xf numFmtId="4" fontId="6" fillId="9" borderId="5" xfId="1" applyNumberFormat="1" applyFont="1" applyFill="1" applyBorder="1" applyAlignment="1">
      <alignment horizontal="center"/>
    </xf>
    <xf numFmtId="2" fontId="6" fillId="9" borderId="7" xfId="3" applyNumberFormat="1" applyFont="1" applyFill="1" applyBorder="1" applyAlignment="1">
      <alignment horizontal="center" wrapText="1"/>
    </xf>
    <xf numFmtId="2" fontId="6" fillId="9" borderId="5" xfId="1" applyNumberFormat="1" applyFont="1" applyFill="1" applyBorder="1" applyAlignment="1">
      <alignment horizontal="center"/>
    </xf>
    <xf numFmtId="2" fontId="6" fillId="9" borderId="5" xfId="0" applyNumberFormat="1" applyFont="1" applyFill="1" applyBorder="1" applyAlignment="1">
      <alignment horizontal="center"/>
    </xf>
    <xf numFmtId="4" fontId="6" fillId="9" borderId="5" xfId="3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center"/>
    </xf>
    <xf numFmtId="166" fontId="6" fillId="0" borderId="0" xfId="0" applyNumberFormat="1" applyFont="1" applyAlignment="1">
      <alignment horizontal="left"/>
    </xf>
    <xf numFmtId="4" fontId="6" fillId="0" borderId="0" xfId="1" applyNumberFormat="1" applyFont="1" applyFill="1" applyBorder="1" applyAlignment="1">
      <alignment horizontal="center"/>
    </xf>
    <xf numFmtId="2" fontId="6" fillId="0" borderId="0" xfId="1" applyNumberFormat="1" applyFont="1" applyFill="1" applyBorder="1" applyAlignment="1">
      <alignment horizontal="right"/>
    </xf>
    <xf numFmtId="166" fontId="6" fillId="0" borderId="0" xfId="0" applyNumberFormat="1" applyFont="1" applyAlignment="1">
      <alignment horizontal="center"/>
    </xf>
    <xf numFmtId="2" fontId="6" fillId="0" borderId="0" xfId="1" applyNumberFormat="1" applyFont="1" applyFill="1" applyBorder="1" applyAlignment="1">
      <alignment horizontal="center"/>
    </xf>
    <xf numFmtId="166" fontId="6" fillId="9" borderId="15" xfId="0" applyNumberFormat="1" applyFont="1" applyFill="1" applyBorder="1"/>
    <xf numFmtId="4" fontId="6" fillId="9" borderId="5" xfId="3" applyNumberFormat="1" applyFont="1" applyFill="1" applyBorder="1" applyAlignment="1"/>
    <xf numFmtId="4" fontId="6" fillId="9" borderId="15" xfId="3" applyNumberFormat="1" applyFont="1" applyFill="1" applyBorder="1" applyAlignment="1"/>
    <xf numFmtId="4" fontId="6" fillId="0" borderId="0" xfId="3" applyNumberFormat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166" fontId="6" fillId="9" borderId="4" xfId="0" applyNumberFormat="1" applyFont="1" applyFill="1" applyBorder="1"/>
    <xf numFmtId="4" fontId="6" fillId="9" borderId="4" xfId="3" applyNumberFormat="1" applyFont="1" applyFill="1" applyBorder="1" applyAlignment="1"/>
    <xf numFmtId="4" fontId="6" fillId="9" borderId="5" xfId="3" applyNumberFormat="1" applyFont="1" applyFill="1" applyBorder="1" applyAlignment="1">
      <alignment horizontal="right"/>
    </xf>
    <xf numFmtId="4" fontId="6" fillId="0" borderId="0" xfId="0" applyNumberFormat="1" applyFont="1" applyAlignment="1">
      <alignment horizontal="center"/>
    </xf>
    <xf numFmtId="2" fontId="6" fillId="9" borderId="8" xfId="1" applyNumberFormat="1" applyFont="1" applyFill="1" applyBorder="1" applyAlignment="1">
      <alignment horizontal="center"/>
    </xf>
    <xf numFmtId="2" fontId="6" fillId="9" borderId="9" xfId="0" applyNumberFormat="1" applyFont="1" applyFill="1" applyBorder="1" applyAlignment="1">
      <alignment horizontal="center"/>
    </xf>
    <xf numFmtId="2" fontId="6" fillId="9" borderId="3" xfId="1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166" fontId="5" fillId="0" borderId="10" xfId="0" applyNumberFormat="1" applyFont="1" applyBorder="1" applyAlignment="1">
      <alignment horizontal="center"/>
    </xf>
    <xf numFmtId="1" fontId="5" fillId="0" borderId="10" xfId="1" applyNumberFormat="1" applyFont="1" applyFill="1" applyBorder="1" applyAlignment="1">
      <alignment horizontal="center"/>
    </xf>
    <xf numFmtId="166" fontId="5" fillId="0" borderId="10" xfId="0" applyNumberFormat="1" applyFont="1" applyBorder="1"/>
    <xf numFmtId="2" fontId="5" fillId="0" borderId="10" xfId="1" applyNumberFormat="1" applyFont="1" applyFill="1" applyBorder="1" applyAlignment="1">
      <alignment horizontal="center"/>
    </xf>
    <xf numFmtId="4" fontId="5" fillId="2" borderId="10" xfId="3" applyNumberFormat="1" applyFont="1" applyFill="1" applyBorder="1" applyAlignment="1"/>
    <xf numFmtId="4" fontId="5" fillId="0" borderId="0" xfId="0" applyNumberFormat="1" applyFont="1"/>
    <xf numFmtId="4" fontId="5" fillId="0" borderId="12" xfId="3" applyNumberFormat="1" applyFont="1" applyFill="1" applyBorder="1" applyAlignment="1"/>
    <xf numFmtId="4" fontId="5" fillId="2" borderId="12" xfId="3" applyNumberFormat="1" applyFont="1" applyFill="1" applyBorder="1" applyAlignment="1"/>
    <xf numFmtId="4" fontId="5" fillId="0" borderId="0" xfId="0" applyNumberFormat="1" applyFont="1" applyAlignment="1">
      <alignment horizontal="right"/>
    </xf>
    <xf numFmtId="166" fontId="5" fillId="10" borderId="10" xfId="0" applyNumberFormat="1" applyFont="1" applyFill="1" applyBorder="1"/>
    <xf numFmtId="4" fontId="22" fillId="0" borderId="0" xfId="0" applyNumberFormat="1" applyFont="1"/>
    <xf numFmtId="1" fontId="5" fillId="0" borderId="10" xfId="0" applyNumberFormat="1" applyFont="1" applyBorder="1" applyAlignment="1">
      <alignment horizontal="center"/>
    </xf>
    <xf numFmtId="166" fontId="5" fillId="10" borderId="10" xfId="0" applyNumberFormat="1" applyFont="1" applyFill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4" fontId="5" fillId="2" borderId="32" xfId="3" applyNumberFormat="1" applyFont="1" applyFill="1" applyBorder="1" applyAlignment="1"/>
    <xf numFmtId="0" fontId="5" fillId="5" borderId="0" xfId="0" applyFont="1" applyFill="1"/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5" borderId="15" xfId="0" applyFont="1" applyFill="1" applyBorder="1" applyAlignment="1">
      <alignment vertical="center"/>
    </xf>
    <xf numFmtId="0" fontId="5" fillId="5" borderId="31" xfId="0" applyFont="1" applyFill="1" applyBorder="1" applyAlignment="1">
      <alignment vertical="center"/>
    </xf>
    <xf numFmtId="3" fontId="14" fillId="4" borderId="1" xfId="0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1" fontId="22" fillId="0" borderId="0" xfId="0" applyNumberFormat="1" applyFont="1" applyAlignment="1">
      <alignment horizontal="center"/>
    </xf>
    <xf numFmtId="4" fontId="21" fillId="6" borderId="5" xfId="9" applyNumberFormat="1" applyFont="1" applyFill="1" applyBorder="1"/>
    <xf numFmtId="4" fontId="5" fillId="13" borderId="11" xfId="9" applyNumberFormat="1" applyFont="1" applyFill="1" applyBorder="1" applyAlignment="1">
      <alignment horizontal="right"/>
    </xf>
    <xf numFmtId="4" fontId="5" fillId="2" borderId="11" xfId="9" applyNumberFormat="1" applyFont="1" applyFill="1" applyBorder="1" applyAlignment="1">
      <alignment horizontal="right"/>
    </xf>
    <xf numFmtId="4" fontId="5" fillId="13" borderId="10" xfId="9" applyNumberFormat="1" applyFont="1" applyFill="1" applyBorder="1" applyAlignment="1">
      <alignment horizontal="right"/>
    </xf>
    <xf numFmtId="4" fontId="5" fillId="2" borderId="10" xfId="9" applyNumberFormat="1" applyFont="1" applyFill="1" applyBorder="1" applyAlignment="1">
      <alignment horizontal="right"/>
    </xf>
    <xf numFmtId="3" fontId="5" fillId="0" borderId="13" xfId="0" applyNumberFormat="1" applyFont="1" applyBorder="1" applyAlignment="1">
      <alignment horizontal="center"/>
    </xf>
    <xf numFmtId="4" fontId="5" fillId="13" borderId="13" xfId="9" applyNumberFormat="1" applyFont="1" applyFill="1" applyBorder="1" applyAlignment="1">
      <alignment horizontal="right"/>
    </xf>
    <xf numFmtId="4" fontId="5" fillId="2" borderId="13" xfId="9" applyNumberFormat="1" applyFont="1" applyFill="1" applyBorder="1" applyAlignment="1">
      <alignment horizontal="right"/>
    </xf>
    <xf numFmtId="3" fontId="6" fillId="0" borderId="13" xfId="9" applyFont="1" applyBorder="1" applyAlignment="1">
      <alignment horizontal="left"/>
    </xf>
    <xf numFmtId="3" fontId="5" fillId="0" borderId="48" xfId="0" applyNumberFormat="1" applyFont="1" applyBorder="1" applyAlignment="1">
      <alignment horizontal="center"/>
    </xf>
    <xf numFmtId="3" fontId="5" fillId="0" borderId="44" xfId="0" applyNumberFormat="1" applyFont="1" applyBorder="1" applyAlignment="1">
      <alignment horizontal="center"/>
    </xf>
    <xf numFmtId="3" fontId="5" fillId="0" borderId="46" xfId="0" applyNumberFormat="1" applyFont="1" applyBorder="1" applyAlignment="1">
      <alignment horizontal="center"/>
    </xf>
    <xf numFmtId="1" fontId="28" fillId="0" borderId="0" xfId="0" applyNumberFormat="1" applyFont="1" applyAlignment="1">
      <alignment horizontal="center"/>
    </xf>
    <xf numFmtId="3" fontId="15" fillId="0" borderId="1" xfId="9" applyFont="1" applyBorder="1" applyAlignment="1">
      <alignment horizontal="center"/>
    </xf>
    <xf numFmtId="3" fontId="14" fillId="3" borderId="3" xfId="9" applyFont="1" applyFill="1" applyBorder="1"/>
    <xf numFmtId="3" fontId="15" fillId="7" borderId="6" xfId="9" applyFont="1" applyFill="1" applyBorder="1" applyAlignment="1">
      <alignment horizontal="center"/>
    </xf>
    <xf numFmtId="3" fontId="15" fillId="0" borderId="0" xfId="0" applyNumberFormat="1" applyFont="1" applyAlignment="1">
      <alignment horizontal="center"/>
    </xf>
    <xf numFmtId="3" fontId="6" fillId="0" borderId="54" xfId="9" applyFont="1" applyBorder="1" applyAlignment="1">
      <alignment horizontal="left"/>
    </xf>
    <xf numFmtId="3" fontId="6" fillId="0" borderId="45" xfId="9" applyFont="1" applyBorder="1" applyAlignment="1">
      <alignment horizontal="left"/>
    </xf>
    <xf numFmtId="3" fontId="6" fillId="0" borderId="47" xfId="9" applyFont="1" applyBorder="1" applyAlignment="1">
      <alignment horizontal="left"/>
    </xf>
    <xf numFmtId="3" fontId="5" fillId="13" borderId="11" xfId="0" applyNumberFormat="1" applyFont="1" applyFill="1" applyBorder="1" applyAlignment="1">
      <alignment horizontal="center"/>
    </xf>
    <xf numFmtId="3" fontId="5" fillId="13" borderId="10" xfId="0" applyNumberFormat="1" applyFont="1" applyFill="1" applyBorder="1" applyAlignment="1">
      <alignment horizontal="center"/>
    </xf>
    <xf numFmtId="3" fontId="5" fillId="13" borderId="13" xfId="0" applyNumberFormat="1" applyFont="1" applyFill="1" applyBorder="1" applyAlignment="1">
      <alignment horizontal="center"/>
    </xf>
    <xf numFmtId="3" fontId="20" fillId="13" borderId="0" xfId="0" applyNumberFormat="1" applyFont="1" applyFill="1" applyAlignment="1">
      <alignment horizontal="center"/>
    </xf>
    <xf numFmtId="3" fontId="21" fillId="8" borderId="5" xfId="0" applyNumberFormat="1" applyFont="1" applyFill="1" applyBorder="1" applyAlignment="1">
      <alignment horizontal="center"/>
    </xf>
    <xf numFmtId="4" fontId="5" fillId="0" borderId="11" xfId="9" applyNumberFormat="1" applyFont="1" applyBorder="1" applyAlignment="1">
      <alignment horizontal="right"/>
    </xf>
    <xf numFmtId="4" fontId="5" fillId="0" borderId="10" xfId="9" applyNumberFormat="1" applyFont="1" applyBorder="1" applyAlignment="1">
      <alignment horizontal="right"/>
    </xf>
    <xf numFmtId="4" fontId="5" fillId="0" borderId="13" xfId="9" applyNumberFormat="1" applyFont="1" applyBorder="1" applyAlignment="1">
      <alignment horizontal="right"/>
    </xf>
    <xf numFmtId="0" fontId="29" fillId="11" borderId="50" xfId="0" applyFont="1" applyFill="1" applyBorder="1"/>
    <xf numFmtId="0" fontId="13" fillId="0" borderId="0" xfId="0" applyFont="1"/>
    <xf numFmtId="166" fontId="16" fillId="0" borderId="0" xfId="0" applyNumberFormat="1" applyFont="1" applyAlignment="1">
      <alignment horizontal="center"/>
    </xf>
    <xf numFmtId="3" fontId="17" fillId="7" borderId="7" xfId="0" applyNumberFormat="1" applyFont="1" applyFill="1" applyBorder="1"/>
    <xf numFmtId="3" fontId="6" fillId="0" borderId="2" xfId="9" applyFont="1" applyBorder="1"/>
    <xf numFmtId="4" fontId="5" fillId="0" borderId="0" xfId="9" applyNumberFormat="1" applyFont="1" applyAlignment="1">
      <alignment horizontal="center"/>
    </xf>
    <xf numFmtId="3" fontId="23" fillId="0" borderId="0" xfId="9" applyFont="1"/>
    <xf numFmtId="1" fontId="30" fillId="11" borderId="17" xfId="0" applyNumberFormat="1" applyFont="1" applyFill="1" applyBorder="1" applyAlignment="1">
      <alignment horizontal="center" vertical="center"/>
    </xf>
    <xf numFmtId="166" fontId="24" fillId="0" borderId="0" xfId="0" applyNumberFormat="1" applyFont="1"/>
    <xf numFmtId="4" fontId="24" fillId="0" borderId="0" xfId="3" applyNumberFormat="1" applyFont="1" applyFill="1" applyBorder="1" applyAlignment="1"/>
    <xf numFmtId="0" fontId="32" fillId="0" borderId="0" xfId="0" applyFont="1"/>
    <xf numFmtId="4" fontId="24" fillId="0" borderId="0" xfId="0" applyNumberFormat="1" applyFont="1" applyAlignment="1">
      <alignment horizontal="right"/>
    </xf>
    <xf numFmtId="0" fontId="5" fillId="0" borderId="0" xfId="9" applyNumberFormat="1" applyFont="1" applyAlignment="1">
      <alignment horizontal="center" vertical="center"/>
    </xf>
    <xf numFmtId="4" fontId="5" fillId="0" borderId="0" xfId="9" applyNumberFormat="1" applyFont="1" applyAlignment="1">
      <alignment horizontal="center" vertical="center"/>
    </xf>
    <xf numFmtId="4" fontId="12" fillId="0" borderId="0" xfId="9" applyNumberFormat="1" applyFont="1" applyAlignment="1">
      <alignment horizontal="center" vertical="center"/>
    </xf>
    <xf numFmtId="2" fontId="6" fillId="0" borderId="0" xfId="9" applyNumberFormat="1" applyFont="1" applyAlignment="1">
      <alignment horizontal="center" vertical="center"/>
    </xf>
    <xf numFmtId="3" fontId="6" fillId="0" borderId="0" xfId="9" applyFont="1" applyAlignment="1">
      <alignment horizontal="center" vertical="center"/>
    </xf>
    <xf numFmtId="3" fontId="6" fillId="4" borderId="2" xfId="0" applyNumberFormat="1" applyFont="1" applyFill="1" applyBorder="1"/>
    <xf numFmtId="1" fontId="30" fillId="11" borderId="58" xfId="0" applyNumberFormat="1" applyFont="1" applyFill="1" applyBorder="1" applyAlignment="1">
      <alignment horizontal="center" vertical="center"/>
    </xf>
    <xf numFmtId="4" fontId="34" fillId="0" borderId="0" xfId="3" applyNumberFormat="1" applyFont="1" applyFill="1" applyBorder="1" applyAlignment="1">
      <alignment vertical="center" wrapText="1"/>
    </xf>
    <xf numFmtId="0" fontId="13" fillId="10" borderId="6" xfId="0" applyFont="1" applyFill="1" applyBorder="1"/>
    <xf numFmtId="0" fontId="13" fillId="10" borderId="14" xfId="0" applyFont="1" applyFill="1" applyBorder="1"/>
    <xf numFmtId="0" fontId="13" fillId="10" borderId="7" xfId="0" applyFont="1" applyFill="1" applyBorder="1"/>
    <xf numFmtId="2" fontId="6" fillId="10" borderId="6" xfId="3" applyNumberFormat="1" applyFont="1" applyFill="1" applyBorder="1" applyAlignment="1">
      <alignment horizontal="center" vertical="center"/>
    </xf>
    <xf numFmtId="2" fontId="6" fillId="10" borderId="14" xfId="3" applyNumberFormat="1" applyFont="1" applyFill="1" applyBorder="1" applyAlignment="1">
      <alignment horizontal="center" vertical="center"/>
    </xf>
    <xf numFmtId="2" fontId="6" fillId="10" borderId="7" xfId="3" applyNumberFormat="1" applyFont="1" applyFill="1" applyBorder="1" applyAlignment="1">
      <alignment horizontal="center" vertical="center"/>
    </xf>
    <xf numFmtId="166" fontId="6" fillId="10" borderId="6" xfId="0" applyNumberFormat="1" applyFont="1" applyFill="1" applyBorder="1" applyAlignment="1">
      <alignment horizontal="center" vertical="center" wrapText="1"/>
    </xf>
    <xf numFmtId="166" fontId="6" fillId="10" borderId="7" xfId="0" applyNumberFormat="1" applyFont="1" applyFill="1" applyBorder="1" applyAlignment="1">
      <alignment horizontal="center" vertical="center" wrapText="1"/>
    </xf>
    <xf numFmtId="4" fontId="18" fillId="4" borderId="0" xfId="9" applyNumberFormat="1" applyFont="1" applyFill="1" applyAlignment="1">
      <alignment horizontal="right"/>
    </xf>
    <xf numFmtId="4" fontId="5" fillId="0" borderId="15" xfId="9" applyNumberFormat="1" applyFont="1" applyBorder="1" applyAlignment="1">
      <alignment horizontal="center"/>
    </xf>
    <xf numFmtId="166" fontId="16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6" fontId="5" fillId="10" borderId="11" xfId="9" applyNumberFormat="1" applyFont="1" applyFill="1" applyBorder="1" applyAlignment="1">
      <alignment horizontal="center" vertical="center"/>
    </xf>
    <xf numFmtId="166" fontId="5" fillId="0" borderId="0" xfId="9" applyNumberFormat="1" applyFont="1" applyAlignment="1">
      <alignment horizontal="center" vertical="center"/>
    </xf>
    <xf numFmtId="166" fontId="6" fillId="0" borderId="4" xfId="9" applyNumberFormat="1" applyFont="1" applyBorder="1" applyAlignment="1">
      <alignment horizontal="center" vertical="center"/>
    </xf>
    <xf numFmtId="0" fontId="5" fillId="5" borderId="1" xfId="9" applyNumberFormat="1" applyFont="1" applyFill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2" fontId="6" fillId="9" borderId="1" xfId="1" applyNumberFormat="1" applyFont="1" applyFill="1" applyBorder="1" applyAlignment="1">
      <alignment horizontal="center"/>
    </xf>
    <xf numFmtId="4" fontId="34" fillId="0" borderId="53" xfId="3" applyNumberFormat="1" applyFont="1" applyFill="1" applyBorder="1" applyAlignment="1">
      <alignment vertical="center" wrapText="1"/>
    </xf>
    <xf numFmtId="4" fontId="18" fillId="17" borderId="11" xfId="9" applyNumberFormat="1" applyFont="1" applyFill="1" applyBorder="1" applyAlignment="1">
      <alignment horizontal="right"/>
    </xf>
    <xf numFmtId="4" fontId="18" fillId="17" borderId="10" xfId="9" applyNumberFormat="1" applyFont="1" applyFill="1" applyBorder="1" applyAlignment="1">
      <alignment horizontal="right"/>
    </xf>
    <xf numFmtId="4" fontId="18" fillId="17" borderId="13" xfId="9" applyNumberFormat="1" applyFont="1" applyFill="1" applyBorder="1" applyAlignment="1">
      <alignment horizontal="right"/>
    </xf>
    <xf numFmtId="0" fontId="16" fillId="17" borderId="56" xfId="0" applyFont="1" applyFill="1" applyBorder="1" applyAlignment="1">
      <alignment horizontal="center"/>
    </xf>
    <xf numFmtId="0" fontId="18" fillId="17" borderId="15" xfId="0" applyFont="1" applyFill="1" applyBorder="1"/>
    <xf numFmtId="0" fontId="18" fillId="17" borderId="55" xfId="0" applyFont="1" applyFill="1" applyBorder="1"/>
    <xf numFmtId="0" fontId="18" fillId="17" borderId="4" xfId="0" applyFont="1" applyFill="1" applyBorder="1"/>
    <xf numFmtId="4" fontId="16" fillId="10" borderId="60" xfId="3" applyNumberFormat="1" applyFont="1" applyFill="1" applyBorder="1" applyAlignment="1"/>
    <xf numFmtId="4" fontId="16" fillId="10" borderId="70" xfId="3" applyNumberFormat="1" applyFont="1" applyFill="1" applyBorder="1" applyAlignment="1"/>
    <xf numFmtId="4" fontId="16" fillId="10" borderId="49" xfId="3" applyNumberFormat="1" applyFont="1" applyFill="1" applyBorder="1" applyAlignment="1"/>
    <xf numFmtId="0" fontId="18" fillId="0" borderId="0" xfId="0" applyFont="1"/>
    <xf numFmtId="0" fontId="16" fillId="11" borderId="35" xfId="0" applyFont="1" applyFill="1" applyBorder="1" applyAlignment="1">
      <alignment horizontal="center" vertical="center"/>
    </xf>
    <xf numFmtId="4" fontId="18" fillId="0" borderId="0" xfId="9" applyNumberFormat="1" applyFont="1" applyAlignment="1">
      <alignment horizontal="left"/>
    </xf>
    <xf numFmtId="3" fontId="18" fillId="4" borderId="0" xfId="9" applyFont="1" applyFill="1" applyAlignment="1">
      <alignment horizontal="left"/>
    </xf>
    <xf numFmtId="3" fontId="18" fillId="4" borderId="0" xfId="9" applyFont="1" applyFill="1" applyAlignment="1">
      <alignment horizontal="center"/>
    </xf>
    <xf numFmtId="4" fontId="5" fillId="4" borderId="18" xfId="0" applyNumberFormat="1" applyFont="1" applyFill="1" applyBorder="1" applyAlignment="1">
      <alignment horizontal="right"/>
    </xf>
    <xf numFmtId="4" fontId="5" fillId="4" borderId="18" xfId="0" applyNumberFormat="1" applyFont="1" applyFill="1" applyBorder="1" applyAlignment="1">
      <alignment horizontal="center"/>
    </xf>
    <xf numFmtId="4" fontId="5" fillId="4" borderId="27" xfId="0" applyNumberFormat="1" applyFont="1" applyFill="1" applyBorder="1" applyAlignment="1">
      <alignment horizontal="right"/>
    </xf>
    <xf numFmtId="4" fontId="5" fillId="4" borderId="19" xfId="0" applyNumberFormat="1" applyFont="1" applyFill="1" applyBorder="1" applyAlignment="1">
      <alignment horizontal="right"/>
    </xf>
    <xf numFmtId="0" fontId="5" fillId="4" borderId="20" xfId="0" applyFont="1" applyFill="1" applyBorder="1" applyAlignment="1">
      <alignment horizontal="left"/>
    </xf>
    <xf numFmtId="4" fontId="5" fillId="4" borderId="20" xfId="0" applyNumberFormat="1" applyFont="1" applyFill="1" applyBorder="1" applyAlignment="1">
      <alignment horizontal="right"/>
    </xf>
    <xf numFmtId="4" fontId="5" fillId="4" borderId="20" xfId="0" applyNumberFormat="1" applyFont="1" applyFill="1" applyBorder="1" applyAlignment="1">
      <alignment horizontal="center"/>
    </xf>
    <xf numFmtId="4" fontId="5" fillId="4" borderId="28" xfId="0" applyNumberFormat="1" applyFont="1" applyFill="1" applyBorder="1" applyAlignment="1">
      <alignment horizontal="right"/>
    </xf>
    <xf numFmtId="4" fontId="5" fillId="4" borderId="21" xfId="0" applyNumberFormat="1" applyFont="1" applyFill="1" applyBorder="1" applyAlignment="1">
      <alignment horizontal="right"/>
    </xf>
    <xf numFmtId="4" fontId="5" fillId="4" borderId="33" xfId="0" applyNumberFormat="1" applyFont="1" applyFill="1" applyBorder="1" applyAlignment="1">
      <alignment horizontal="right"/>
    </xf>
    <xf numFmtId="0" fontId="5" fillId="4" borderId="22" xfId="9" applyNumberFormat="1" applyFont="1" applyFill="1" applyBorder="1"/>
    <xf numFmtId="4" fontId="3" fillId="4" borderId="22" xfId="0" applyNumberFormat="1" applyFont="1" applyFill="1" applyBorder="1"/>
    <xf numFmtId="4" fontId="3" fillId="4" borderId="22" xfId="0" applyNumberFormat="1" applyFont="1" applyFill="1" applyBorder="1" applyAlignment="1">
      <alignment horizontal="center"/>
    </xf>
    <xf numFmtId="4" fontId="3" fillId="4" borderId="29" xfId="0" applyNumberFormat="1" applyFont="1" applyFill="1" applyBorder="1"/>
    <xf numFmtId="4" fontId="5" fillId="4" borderId="23" xfId="0" applyNumberFormat="1" applyFont="1" applyFill="1" applyBorder="1" applyAlignment="1">
      <alignment horizontal="right"/>
    </xf>
    <xf numFmtId="4" fontId="5" fillId="4" borderId="40" xfId="0" applyNumberFormat="1" applyFont="1" applyFill="1" applyBorder="1" applyAlignment="1">
      <alignment horizontal="right"/>
    </xf>
    <xf numFmtId="4" fontId="5" fillId="4" borderId="22" xfId="0" applyNumberFormat="1" applyFont="1" applyFill="1" applyBorder="1" applyAlignment="1">
      <alignment horizontal="right"/>
    </xf>
    <xf numFmtId="0" fontId="5" fillId="4" borderId="41" xfId="0" applyFont="1" applyFill="1" applyBorder="1" applyAlignment="1">
      <alignment horizontal="left"/>
    </xf>
    <xf numFmtId="0" fontId="5" fillId="4" borderId="42" xfId="0" applyFont="1" applyFill="1" applyBorder="1" applyAlignment="1">
      <alignment horizontal="left"/>
    </xf>
    <xf numFmtId="0" fontId="5" fillId="4" borderId="43" xfId="0" applyFont="1" applyFill="1" applyBorder="1" applyAlignment="1">
      <alignment horizontal="left"/>
    </xf>
    <xf numFmtId="4" fontId="5" fillId="4" borderId="29" xfId="0" applyNumberFormat="1" applyFont="1" applyFill="1" applyBorder="1" applyAlignment="1">
      <alignment horizontal="right"/>
    </xf>
    <xf numFmtId="0" fontId="5" fillId="4" borderId="18" xfId="9" applyNumberFormat="1" applyFont="1" applyFill="1" applyBorder="1" applyAlignment="1">
      <alignment horizontal="left"/>
    </xf>
    <xf numFmtId="4" fontId="5" fillId="4" borderId="18" xfId="9" applyNumberFormat="1" applyFont="1" applyFill="1" applyBorder="1" applyAlignment="1">
      <alignment horizontal="right"/>
    </xf>
    <xf numFmtId="0" fontId="5" fillId="4" borderId="20" xfId="9" applyNumberFormat="1" applyFont="1" applyFill="1" applyBorder="1"/>
    <xf numFmtId="4" fontId="5" fillId="4" borderId="20" xfId="9" applyNumberFormat="1" applyFont="1" applyFill="1" applyBorder="1" applyAlignment="1">
      <alignment horizontal="right"/>
    </xf>
    <xf numFmtId="4" fontId="5" fillId="4" borderId="22" xfId="9" applyNumberFormat="1" applyFont="1" applyFill="1" applyBorder="1" applyAlignment="1">
      <alignment horizontal="right"/>
    </xf>
    <xf numFmtId="4" fontId="5" fillId="4" borderId="22" xfId="0" applyNumberFormat="1" applyFont="1" applyFill="1" applyBorder="1" applyAlignment="1">
      <alignment horizontal="center"/>
    </xf>
    <xf numFmtId="0" fontId="5" fillId="4" borderId="18" xfId="9" applyNumberFormat="1" applyFont="1" applyFill="1" applyBorder="1"/>
    <xf numFmtId="4" fontId="5" fillId="4" borderId="18" xfId="9" applyNumberFormat="1" applyFont="1" applyFill="1" applyBorder="1"/>
    <xf numFmtId="4" fontId="5" fillId="4" borderId="20" xfId="9" applyNumberFormat="1" applyFont="1" applyFill="1" applyBorder="1"/>
    <xf numFmtId="4" fontId="5" fillId="4" borderId="22" xfId="9" applyNumberFormat="1" applyFont="1" applyFill="1" applyBorder="1"/>
    <xf numFmtId="4" fontId="5" fillId="4" borderId="28" xfId="9" applyNumberFormat="1" applyFont="1" applyFill="1" applyBorder="1"/>
    <xf numFmtId="4" fontId="5" fillId="4" borderId="33" xfId="9" applyNumberFormat="1" applyFont="1" applyFill="1" applyBorder="1"/>
    <xf numFmtId="4" fontId="5" fillId="4" borderId="18" xfId="9" applyNumberFormat="1" applyFont="1" applyFill="1" applyBorder="1" applyAlignment="1">
      <alignment horizontal="center"/>
    </xf>
    <xf numFmtId="4" fontId="5" fillId="4" borderId="20" xfId="9" applyNumberFormat="1" applyFont="1" applyFill="1" applyBorder="1" applyAlignment="1">
      <alignment horizontal="center"/>
    </xf>
    <xf numFmtId="4" fontId="5" fillId="4" borderId="22" xfId="9" applyNumberFormat="1" applyFont="1" applyFill="1" applyBorder="1" applyAlignment="1">
      <alignment horizontal="center"/>
    </xf>
    <xf numFmtId="0" fontId="5" fillId="4" borderId="59" xfId="9" applyNumberFormat="1" applyFont="1" applyFill="1" applyBorder="1"/>
    <xf numFmtId="4" fontId="5" fillId="4" borderId="59" xfId="9" applyNumberFormat="1" applyFont="1" applyFill="1" applyBorder="1"/>
    <xf numFmtId="4" fontId="5" fillId="4" borderId="28" xfId="9" applyNumberFormat="1" applyFont="1" applyFill="1" applyBorder="1" applyAlignment="1">
      <alignment horizontal="center"/>
    </xf>
    <xf numFmtId="4" fontId="5" fillId="4" borderId="29" xfId="9" applyNumberFormat="1" applyFont="1" applyFill="1" applyBorder="1"/>
    <xf numFmtId="4" fontId="5" fillId="4" borderId="27" xfId="9" applyNumberFormat="1" applyFont="1" applyFill="1" applyBorder="1"/>
    <xf numFmtId="0" fontId="18" fillId="4" borderId="0" xfId="9" applyNumberFormat="1" applyFont="1" applyFill="1"/>
    <xf numFmtId="4" fontId="18" fillId="4" borderId="0" xfId="9" applyNumberFormat="1" applyFont="1" applyFill="1"/>
    <xf numFmtId="4" fontId="18" fillId="4" borderId="0" xfId="9" applyNumberFormat="1" applyFont="1" applyFill="1" applyAlignment="1">
      <alignment horizontal="center"/>
    </xf>
    <xf numFmtId="3" fontId="18" fillId="4" borderId="0" xfId="9" applyFont="1" applyFill="1"/>
    <xf numFmtId="4" fontId="18" fillId="4" borderId="0" xfId="9" applyNumberFormat="1" applyFont="1" applyFill="1" applyAlignment="1">
      <alignment horizontal="right" vertical="center"/>
    </xf>
    <xf numFmtId="3" fontId="18" fillId="4" borderId="0" xfId="9" applyFont="1" applyFill="1" applyAlignment="1">
      <alignment horizontal="left" vertical="center"/>
    </xf>
    <xf numFmtId="3" fontId="18" fillId="4" borderId="0" xfId="9" applyFont="1" applyFill="1" applyAlignment="1">
      <alignment horizontal="center" vertical="center"/>
    </xf>
    <xf numFmtId="3" fontId="16" fillId="4" borderId="0" xfId="9" applyFont="1" applyFill="1"/>
    <xf numFmtId="4" fontId="25" fillId="4" borderId="0" xfId="9" applyNumberFormat="1" applyFont="1" applyFill="1"/>
    <xf numFmtId="4" fontId="44" fillId="4" borderId="0" xfId="9" applyNumberFormat="1" applyFont="1" applyFill="1"/>
    <xf numFmtId="4" fontId="18" fillId="4" borderId="0" xfId="9" applyNumberFormat="1" applyFont="1" applyFill="1" applyAlignment="1">
      <alignment vertical="justify"/>
    </xf>
    <xf numFmtId="4" fontId="45" fillId="4" borderId="0" xfId="9" applyNumberFormat="1" applyFont="1" applyFill="1"/>
    <xf numFmtId="4" fontId="45" fillId="4" borderId="0" xfId="9" applyNumberFormat="1" applyFont="1" applyFill="1" applyAlignment="1">
      <alignment horizontal="center"/>
    </xf>
    <xf numFmtId="4" fontId="19" fillId="0" borderId="0" xfId="0" applyNumberFormat="1" applyFont="1" applyAlignment="1">
      <alignment horizontal="right"/>
    </xf>
    <xf numFmtId="4" fontId="18" fillId="0" borderId="0" xfId="9" applyNumberFormat="1" applyFont="1" applyAlignment="1">
      <alignment horizontal="right"/>
    </xf>
    <xf numFmtId="0" fontId="18" fillId="0" borderId="0" xfId="9" applyNumberFormat="1" applyFont="1"/>
    <xf numFmtId="0" fontId="40" fillId="0" borderId="0" xfId="0" applyFont="1" applyAlignment="1">
      <alignment horizontal="left"/>
    </xf>
    <xf numFmtId="4" fontId="40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3" fontId="16" fillId="0" borderId="0" xfId="9" applyFont="1" applyAlignment="1">
      <alignment horizontal="center"/>
    </xf>
    <xf numFmtId="3" fontId="18" fillId="0" borderId="0" xfId="9" applyFont="1"/>
    <xf numFmtId="1" fontId="5" fillId="0" borderId="0" xfId="9" applyNumberFormat="1" applyFont="1"/>
    <xf numFmtId="1" fontId="5" fillId="0" borderId="0" xfId="9" applyNumberFormat="1" applyFont="1" applyAlignment="1">
      <alignment horizontal="center"/>
    </xf>
    <xf numFmtId="0" fontId="41" fillId="0" borderId="0" xfId="0" applyFont="1"/>
    <xf numFmtId="1" fontId="16" fillId="0" borderId="14" xfId="9" applyNumberFormat="1" applyFont="1" applyBorder="1" applyAlignment="1">
      <alignment horizontal="center"/>
    </xf>
    <xf numFmtId="1" fontId="16" fillId="0" borderId="0" xfId="9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41" fillId="0" borderId="0" xfId="9" applyNumberFormat="1" applyFont="1" applyAlignment="1">
      <alignment vertical="center"/>
    </xf>
    <xf numFmtId="0" fontId="41" fillId="0" borderId="0" xfId="0" applyFont="1" applyAlignment="1">
      <alignment vertical="center"/>
    </xf>
    <xf numFmtId="4" fontId="40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 vertical="justify"/>
    </xf>
    <xf numFmtId="1" fontId="18" fillId="0" borderId="26" xfId="9" applyNumberFormat="1" applyFont="1" applyBorder="1" applyAlignment="1">
      <alignment horizontal="center"/>
    </xf>
    <xf numFmtId="1" fontId="18" fillId="0" borderId="0" xfId="9" applyNumberFormat="1" applyFont="1" applyAlignment="1">
      <alignment horizontal="center"/>
    </xf>
    <xf numFmtId="171" fontId="46" fillId="0" borderId="0" xfId="0" applyNumberFormat="1" applyFont="1" applyAlignment="1">
      <alignment vertical="center" textRotation="90"/>
    </xf>
    <xf numFmtId="172" fontId="48" fillId="18" borderId="24" xfId="17" applyNumberFormat="1" applyFont="1" applyFill="1" applyBorder="1"/>
    <xf numFmtId="0" fontId="49" fillId="0" borderId="5" xfId="18" applyFont="1" applyBorder="1" applyAlignment="1">
      <alignment horizontal="center"/>
    </xf>
    <xf numFmtId="0" fontId="49" fillId="0" borderId="5" xfId="17" applyFont="1" applyBorder="1"/>
    <xf numFmtId="0" fontId="49" fillId="4" borderId="5" xfId="19" applyFont="1" applyFill="1" applyBorder="1" applyAlignment="1">
      <alignment horizontal="center" vertical="center"/>
    </xf>
    <xf numFmtId="0" fontId="49" fillId="4" borderId="5" xfId="17" applyFont="1" applyFill="1" applyBorder="1"/>
    <xf numFmtId="0" fontId="49" fillId="0" borderId="5" xfId="19" applyFont="1" applyBorder="1" applyAlignment="1">
      <alignment horizontal="center" vertical="center"/>
    </xf>
    <xf numFmtId="0" fontId="50" fillId="0" borderId="0" xfId="0" applyFont="1"/>
    <xf numFmtId="1" fontId="6" fillId="0" borderId="0" xfId="9" applyNumberFormat="1" applyFont="1"/>
    <xf numFmtId="4" fontId="16" fillId="0" borderId="0" xfId="9" applyNumberFormat="1" applyFont="1" applyAlignment="1">
      <alignment horizontal="left"/>
    </xf>
    <xf numFmtId="4" fontId="16" fillId="0" borderId="68" xfId="9" applyNumberFormat="1" applyFont="1" applyBorder="1" applyAlignment="1">
      <alignment horizontal="center"/>
    </xf>
    <xf numFmtId="3" fontId="44" fillId="4" borderId="0" xfId="9" applyFont="1" applyFill="1" applyAlignment="1">
      <alignment horizontal="left"/>
    </xf>
    <xf numFmtId="0" fontId="44" fillId="4" borderId="0" xfId="9" applyNumberFormat="1" applyFont="1" applyFill="1" applyAlignment="1">
      <alignment horizontal="left"/>
    </xf>
    <xf numFmtId="3" fontId="25" fillId="4" borderId="0" xfId="9" quotePrefix="1" applyFont="1" applyFill="1" applyAlignment="1">
      <alignment horizontal="left"/>
    </xf>
    <xf numFmtId="4" fontId="44" fillId="4" borderId="0" xfId="9" applyNumberFormat="1" applyFont="1" applyFill="1" applyAlignment="1">
      <alignment horizontal="left"/>
    </xf>
    <xf numFmtId="3" fontId="44" fillId="4" borderId="0" xfId="9" applyFont="1" applyFill="1" applyAlignment="1">
      <alignment horizontal="left" vertical="justify"/>
    </xf>
    <xf numFmtId="3" fontId="42" fillId="4" borderId="15" xfId="9" applyFont="1" applyFill="1" applyBorder="1" applyAlignment="1">
      <alignment horizontal="center"/>
    </xf>
    <xf numFmtId="3" fontId="25" fillId="4" borderId="17" xfId="9" applyFont="1" applyFill="1" applyBorder="1" applyAlignment="1">
      <alignment horizontal="center" vertical="center"/>
    </xf>
    <xf numFmtId="3" fontId="18" fillId="4" borderId="36" xfId="9" applyFont="1" applyFill="1" applyBorder="1" applyAlignment="1">
      <alignment horizontal="center"/>
    </xf>
    <xf numFmtId="4" fontId="18" fillId="4" borderId="53" xfId="9" applyNumberFormat="1" applyFont="1" applyFill="1" applyBorder="1"/>
    <xf numFmtId="3" fontId="45" fillId="4" borderId="53" xfId="9" applyFont="1" applyFill="1" applyBorder="1" applyAlignment="1">
      <alignment horizontal="center" vertical="center"/>
    </xf>
    <xf numFmtId="4" fontId="18" fillId="4" borderId="53" xfId="9" applyNumberFormat="1" applyFont="1" applyFill="1" applyBorder="1" applyAlignment="1">
      <alignment horizontal="left"/>
    </xf>
    <xf numFmtId="3" fontId="16" fillId="13" borderId="73" xfId="9" applyFont="1" applyFill="1" applyBorder="1" applyAlignment="1">
      <alignment horizontal="center" vertical="center"/>
    </xf>
    <xf numFmtId="3" fontId="16" fillId="13" borderId="73" xfId="9" applyFont="1" applyFill="1" applyBorder="1" applyAlignment="1">
      <alignment horizontal="center"/>
    </xf>
    <xf numFmtId="3" fontId="16" fillId="13" borderId="74" xfId="9" applyFont="1" applyFill="1" applyBorder="1" applyAlignment="1">
      <alignment horizontal="center"/>
    </xf>
    <xf numFmtId="4" fontId="16" fillId="4" borderId="53" xfId="9" applyNumberFormat="1" applyFont="1" applyFill="1" applyBorder="1"/>
    <xf numFmtId="3" fontId="18" fillId="4" borderId="36" xfId="9" applyFont="1" applyFill="1" applyBorder="1" applyAlignment="1">
      <alignment horizontal="center" vertical="center"/>
    </xf>
    <xf numFmtId="3" fontId="18" fillId="4" borderId="57" xfId="9" applyFont="1" applyFill="1" applyBorder="1" applyAlignment="1">
      <alignment horizontal="center" vertical="center"/>
    </xf>
    <xf numFmtId="3" fontId="6" fillId="0" borderId="36" xfId="9" applyFont="1" applyBorder="1"/>
    <xf numFmtId="4" fontId="6" fillId="0" borderId="53" xfId="9" applyNumberFormat="1" applyFont="1" applyBorder="1"/>
    <xf numFmtId="3" fontId="5" fillId="0" borderId="36" xfId="9" applyFont="1" applyBorder="1"/>
    <xf numFmtId="4" fontId="16" fillId="0" borderId="53" xfId="9" applyNumberFormat="1" applyFont="1" applyBorder="1" applyAlignment="1">
      <alignment horizontal="center"/>
    </xf>
    <xf numFmtId="3" fontId="16" fillId="0" borderId="36" xfId="9" applyFont="1" applyBorder="1" applyAlignment="1">
      <alignment horizontal="center"/>
    </xf>
    <xf numFmtId="4" fontId="18" fillId="4" borderId="76" xfId="0" applyNumberFormat="1" applyFont="1" applyFill="1" applyBorder="1" applyAlignment="1">
      <alignment horizontal="right"/>
    </xf>
    <xf numFmtId="4" fontId="18" fillId="4" borderId="77" xfId="0" applyNumberFormat="1" applyFont="1" applyFill="1" applyBorder="1" applyAlignment="1">
      <alignment horizontal="right"/>
    </xf>
    <xf numFmtId="4" fontId="18" fillId="4" borderId="78" xfId="0" applyNumberFormat="1" applyFont="1" applyFill="1" applyBorder="1" applyAlignment="1">
      <alignment horizontal="right"/>
    </xf>
    <xf numFmtId="3" fontId="5" fillId="0" borderId="36" xfId="0" applyNumberFormat="1" applyFont="1" applyBorder="1" applyAlignment="1">
      <alignment horizontal="center"/>
    </xf>
    <xf numFmtId="4" fontId="16" fillId="0" borderId="53" xfId="9" applyNumberFormat="1" applyFont="1" applyBorder="1"/>
    <xf numFmtId="3" fontId="5" fillId="0" borderId="36" xfId="9" applyFont="1" applyBorder="1" applyAlignment="1">
      <alignment horizontal="center"/>
    </xf>
    <xf numFmtId="4" fontId="18" fillId="0" borderId="57" xfId="9" applyNumberFormat="1" applyFont="1" applyBorder="1"/>
    <xf numFmtId="4" fontId="19" fillId="0" borderId="53" xfId="0" applyNumberFormat="1" applyFont="1" applyBorder="1" applyAlignment="1">
      <alignment horizontal="right"/>
    </xf>
    <xf numFmtId="3" fontId="16" fillId="4" borderId="36" xfId="9" applyFont="1" applyFill="1" applyBorder="1" applyAlignment="1">
      <alignment horizontal="center"/>
    </xf>
    <xf numFmtId="3" fontId="5" fillId="0" borderId="62" xfId="0" applyNumberFormat="1" applyFont="1" applyBorder="1" applyAlignment="1">
      <alignment horizontal="center"/>
    </xf>
    <xf numFmtId="4" fontId="18" fillId="0" borderId="69" xfId="9" applyNumberFormat="1" applyFont="1" applyBorder="1"/>
    <xf numFmtId="4" fontId="18" fillId="0" borderId="53" xfId="9" applyNumberFormat="1" applyFont="1" applyBorder="1"/>
    <xf numFmtId="4" fontId="18" fillId="0" borderId="53" xfId="9" applyNumberFormat="1" applyFont="1" applyBorder="1" applyAlignment="1">
      <alignment horizontal="center"/>
    </xf>
    <xf numFmtId="3" fontId="5" fillId="0" borderId="56" xfId="0" applyNumberFormat="1" applyFont="1" applyBorder="1" applyAlignment="1">
      <alignment horizontal="center"/>
    </xf>
    <xf numFmtId="3" fontId="18" fillId="0" borderId="62" xfId="9" applyFont="1" applyBorder="1" applyAlignment="1">
      <alignment horizontal="center"/>
    </xf>
    <xf numFmtId="3" fontId="22" fillId="4" borderId="36" xfId="0" applyNumberFormat="1" applyFont="1" applyFill="1" applyBorder="1" applyAlignment="1">
      <alignment horizontal="center"/>
    </xf>
    <xf numFmtId="3" fontId="5" fillId="4" borderId="62" xfId="0" applyNumberFormat="1" applyFont="1" applyFill="1" applyBorder="1" applyAlignment="1">
      <alignment horizontal="center"/>
    </xf>
    <xf numFmtId="3" fontId="23" fillId="0" borderId="36" xfId="9" applyFont="1" applyBorder="1" applyAlignment="1">
      <alignment horizontal="center"/>
    </xf>
    <xf numFmtId="0" fontId="0" fillId="4" borderId="0" xfId="0" applyFill="1"/>
    <xf numFmtId="15" fontId="60" fillId="0" borderId="5" xfId="11" applyNumberFormat="1" applyFont="1" applyBorder="1" applyAlignment="1">
      <alignment vertical="center"/>
    </xf>
    <xf numFmtId="0" fontId="60" fillId="0" borderId="5" xfId="11" applyFont="1" applyBorder="1" applyAlignment="1">
      <alignment horizontal="left" vertical="center"/>
    </xf>
    <xf numFmtId="0" fontId="61" fillId="0" borderId="0" xfId="11" applyFont="1" applyAlignment="1">
      <alignment horizontal="left" vertical="top" wrapText="1"/>
    </xf>
    <xf numFmtId="0" fontId="61" fillId="0" borderId="63" xfId="11" applyFont="1" applyBorder="1" applyAlignment="1">
      <alignment horizontal="left" vertical="top" wrapText="1"/>
    </xf>
    <xf numFmtId="15" fontId="60" fillId="16" borderId="5" xfId="11" applyNumberFormat="1" applyFont="1" applyFill="1" applyBorder="1" applyAlignment="1">
      <alignment vertical="center"/>
    </xf>
    <xf numFmtId="0" fontId="60" fillId="16" borderId="14" xfId="11" applyFont="1" applyFill="1" applyBorder="1" applyAlignment="1">
      <alignment horizontal="left" vertical="center"/>
    </xf>
    <xf numFmtId="0" fontId="61" fillId="16" borderId="48" xfId="11" applyFont="1" applyFill="1" applyBorder="1" applyAlignment="1">
      <alignment horizontal="left" vertical="top" wrapText="1"/>
    </xf>
    <xf numFmtId="0" fontId="61" fillId="16" borderId="54" xfId="11" applyFont="1" applyFill="1" applyBorder="1" applyAlignment="1">
      <alignment horizontal="left" vertical="top" wrapText="1"/>
    </xf>
    <xf numFmtId="0" fontId="61" fillId="16" borderId="89" xfId="11" applyFont="1" applyFill="1" applyBorder="1" applyAlignment="1">
      <alignment horizontal="left" vertical="top" wrapText="1"/>
    </xf>
    <xf numFmtId="0" fontId="60" fillId="16" borderId="5" xfId="11" applyFont="1" applyFill="1" applyBorder="1" applyAlignment="1">
      <alignment horizontal="left" vertical="center"/>
    </xf>
    <xf numFmtId="0" fontId="61" fillId="16" borderId="46" xfId="11" applyFont="1" applyFill="1" applyBorder="1" applyAlignment="1">
      <alignment horizontal="left" vertical="top" wrapText="1"/>
    </xf>
    <xf numFmtId="0" fontId="61" fillId="16" borderId="47" xfId="11" applyFont="1" applyFill="1" applyBorder="1" applyAlignment="1">
      <alignment horizontal="left" vertical="top" wrapText="1"/>
    </xf>
    <xf numFmtId="0" fontId="61" fillId="16" borderId="90" xfId="11" applyFont="1" applyFill="1" applyBorder="1" applyAlignment="1">
      <alignment horizontal="left" vertical="top" wrapText="1"/>
    </xf>
    <xf numFmtId="0" fontId="60" fillId="0" borderId="6" xfId="11" applyFont="1" applyBorder="1" applyAlignment="1">
      <alignment horizontal="left" vertical="center"/>
    </xf>
    <xf numFmtId="0" fontId="0" fillId="11" borderId="0" xfId="0" applyFill="1"/>
    <xf numFmtId="171" fontId="62" fillId="0" borderId="0" xfId="0" applyNumberFormat="1" applyFont="1" applyAlignment="1">
      <alignment horizontal="center"/>
    </xf>
    <xf numFmtId="0" fontId="62" fillId="0" borderId="0" xfId="0" applyFont="1"/>
    <xf numFmtId="4" fontId="18" fillId="0" borderId="66" xfId="9" applyNumberFormat="1" applyFont="1" applyBorder="1" applyAlignment="1">
      <alignment horizontal="center"/>
    </xf>
    <xf numFmtId="4" fontId="18" fillId="0" borderId="67" xfId="9" applyNumberFormat="1" applyFont="1" applyBorder="1" applyAlignment="1">
      <alignment horizontal="center"/>
    </xf>
    <xf numFmtId="0" fontId="58" fillId="16" borderId="54" xfId="11" applyFont="1" applyFill="1" applyBorder="1" applyAlignment="1">
      <alignment horizontal="left" vertical="top" wrapText="1"/>
    </xf>
    <xf numFmtId="0" fontId="58" fillId="16" borderId="47" xfId="11" applyFont="1" applyFill="1" applyBorder="1" applyAlignment="1">
      <alignment horizontal="left" vertical="top" wrapText="1"/>
    </xf>
    <xf numFmtId="4" fontId="18" fillId="4" borderId="28" xfId="0" applyNumberFormat="1" applyFont="1" applyFill="1" applyBorder="1" applyAlignment="1">
      <alignment horizontal="right"/>
    </xf>
    <xf numFmtId="4" fontId="16" fillId="0" borderId="2" xfId="9" applyNumberFormat="1" applyFont="1" applyBorder="1"/>
    <xf numFmtId="4" fontId="18" fillId="4" borderId="93" xfId="0" applyNumberFormat="1" applyFont="1" applyFill="1" applyBorder="1" applyAlignment="1">
      <alignment horizontal="right"/>
    </xf>
    <xf numFmtId="4" fontId="18" fillId="4" borderId="94" xfId="0" applyNumberFormat="1" applyFont="1" applyFill="1" applyBorder="1" applyAlignment="1">
      <alignment horizontal="right"/>
    </xf>
    <xf numFmtId="4" fontId="5" fillId="4" borderId="42" xfId="9" applyNumberFormat="1" applyFont="1" applyFill="1" applyBorder="1"/>
    <xf numFmtId="4" fontId="5" fillId="4" borderId="43" xfId="9" applyNumberFormat="1" applyFont="1" applyFill="1" applyBorder="1"/>
    <xf numFmtId="4" fontId="18" fillId="4" borderId="21" xfId="0" applyNumberFormat="1" applyFont="1" applyFill="1" applyBorder="1" applyAlignment="1">
      <alignment horizontal="right"/>
    </xf>
    <xf numFmtId="4" fontId="18" fillId="4" borderId="23" xfId="0" applyNumberFormat="1" applyFont="1" applyFill="1" applyBorder="1" applyAlignment="1">
      <alignment horizontal="right"/>
    </xf>
    <xf numFmtId="4" fontId="18" fillId="0" borderId="15" xfId="9" applyNumberFormat="1" applyFont="1" applyBorder="1"/>
    <xf numFmtId="173" fontId="5" fillId="0" borderId="95" xfId="9" applyNumberFormat="1" applyFont="1" applyBorder="1"/>
    <xf numFmtId="173" fontId="5" fillId="0" borderId="96" xfId="9" applyNumberFormat="1" applyFont="1" applyBorder="1"/>
    <xf numFmtId="173" fontId="5" fillId="0" borderId="45" xfId="9" applyNumberFormat="1" applyFont="1" applyBorder="1"/>
    <xf numFmtId="173" fontId="5" fillId="0" borderId="44" xfId="9" applyNumberFormat="1" applyFont="1" applyBorder="1"/>
    <xf numFmtId="173" fontId="5" fillId="0" borderId="97" xfId="9" applyNumberFormat="1" applyFont="1" applyBorder="1"/>
    <xf numFmtId="173" fontId="5" fillId="0" borderId="47" xfId="9" applyNumberFormat="1" applyFont="1" applyBorder="1"/>
    <xf numFmtId="173" fontId="5" fillId="0" borderId="46" xfId="9" applyNumberFormat="1" applyFont="1" applyBorder="1"/>
    <xf numFmtId="173" fontId="5" fillId="0" borderId="98" xfId="9" applyNumberFormat="1" applyFont="1" applyBorder="1"/>
    <xf numFmtId="4" fontId="5" fillId="4" borderId="102" xfId="0" applyNumberFormat="1" applyFont="1" applyFill="1" applyBorder="1" applyAlignment="1">
      <alignment horizontal="right"/>
    </xf>
    <xf numFmtId="4" fontId="18" fillId="4" borderId="103" xfId="0" applyNumberFormat="1" applyFont="1" applyFill="1" applyBorder="1" applyAlignment="1">
      <alignment horizontal="right"/>
    </xf>
    <xf numFmtId="0" fontId="5" fillId="4" borderId="102" xfId="9" applyNumberFormat="1" applyFont="1" applyFill="1" applyBorder="1"/>
    <xf numFmtId="4" fontId="5" fillId="4" borderId="102" xfId="9" applyNumberFormat="1" applyFont="1" applyFill="1" applyBorder="1"/>
    <xf numFmtId="4" fontId="5" fillId="4" borderId="102" xfId="9" applyNumberFormat="1" applyFont="1" applyFill="1" applyBorder="1" applyAlignment="1">
      <alignment horizontal="center"/>
    </xf>
    <xf numFmtId="1" fontId="42" fillId="9" borderId="73" xfId="0" applyNumberFormat="1" applyFont="1" applyFill="1" applyBorder="1" applyAlignment="1">
      <alignment horizontal="center" vertical="center"/>
    </xf>
    <xf numFmtId="3" fontId="44" fillId="13" borderId="25" xfId="9" applyFont="1" applyFill="1" applyBorder="1"/>
    <xf numFmtId="0" fontId="18" fillId="13" borderId="15" xfId="9" applyNumberFormat="1" applyFont="1" applyFill="1" applyBorder="1"/>
    <xf numFmtId="4" fontId="18" fillId="13" borderId="31" xfId="9" applyNumberFormat="1" applyFont="1" applyFill="1" applyBorder="1"/>
    <xf numFmtId="0" fontId="18" fillId="13" borderId="0" xfId="9" applyNumberFormat="1" applyFont="1" applyFill="1"/>
    <xf numFmtId="4" fontId="18" fillId="13" borderId="26" xfId="9" applyNumberFormat="1" applyFont="1" applyFill="1" applyBorder="1"/>
    <xf numFmtId="3" fontId="44" fillId="13" borderId="24" xfId="9" applyFont="1" applyFill="1" applyBorder="1"/>
    <xf numFmtId="3" fontId="25" fillId="13" borderId="24" xfId="9" applyFont="1" applyFill="1" applyBorder="1"/>
    <xf numFmtId="3" fontId="25" fillId="13" borderId="16" xfId="9" applyFont="1" applyFill="1" applyBorder="1"/>
    <xf numFmtId="0" fontId="18" fillId="13" borderId="4" xfId="9" applyNumberFormat="1" applyFont="1" applyFill="1" applyBorder="1"/>
    <xf numFmtId="4" fontId="18" fillId="13" borderId="30" xfId="9" applyNumberFormat="1" applyFont="1" applyFill="1" applyBorder="1"/>
    <xf numFmtId="0" fontId="43" fillId="4" borderId="24" xfId="9" applyNumberFormat="1" applyFont="1" applyFill="1" applyBorder="1" applyAlignment="1">
      <alignment vertical="center"/>
    </xf>
    <xf numFmtId="4" fontId="7" fillId="0" borderId="36" xfId="0" applyNumberFormat="1" applyFont="1" applyBorder="1" applyAlignment="1">
      <alignment horizontal="center" vertical="justify"/>
    </xf>
    <xf numFmtId="3" fontId="43" fillId="4" borderId="15" xfId="9" applyFont="1" applyFill="1" applyBorder="1"/>
    <xf numFmtId="3" fontId="42" fillId="4" borderId="57" xfId="9" applyFont="1" applyFill="1" applyBorder="1"/>
    <xf numFmtId="0" fontId="47" fillId="0" borderId="38" xfId="0" applyFont="1" applyBorder="1" applyAlignment="1">
      <alignment horizontal="center"/>
    </xf>
    <xf numFmtId="4" fontId="18" fillId="0" borderId="106" xfId="9" applyNumberFormat="1" applyFont="1" applyBorder="1"/>
    <xf numFmtId="4" fontId="18" fillId="0" borderId="107" xfId="9" applyNumberFormat="1" applyFont="1" applyBorder="1"/>
    <xf numFmtId="2" fontId="5" fillId="0" borderId="21" xfId="9" applyNumberFormat="1" applyFont="1" applyBorder="1" applyAlignment="1">
      <alignment horizontal="center"/>
    </xf>
    <xf numFmtId="2" fontId="5" fillId="0" borderId="23" xfId="9" applyNumberFormat="1" applyFont="1" applyBorder="1" applyAlignment="1">
      <alignment horizontal="center"/>
    </xf>
    <xf numFmtId="4" fontId="5" fillId="0" borderId="18" xfId="9" applyNumberFormat="1" applyFont="1" applyBorder="1" applyAlignment="1">
      <alignment horizontal="center"/>
    </xf>
    <xf numFmtId="4" fontId="5" fillId="0" borderId="20" xfId="9" applyNumberFormat="1" applyFont="1" applyBorder="1" applyAlignment="1">
      <alignment horizontal="center"/>
    </xf>
    <xf numFmtId="4" fontId="5" fillId="0" borderId="19" xfId="9" applyNumberFormat="1" applyFont="1" applyBorder="1" applyAlignment="1">
      <alignment horizontal="center"/>
    </xf>
    <xf numFmtId="4" fontId="5" fillId="0" borderId="21" xfId="9" applyNumberFormat="1" applyFont="1" applyBorder="1" applyAlignment="1">
      <alignment horizontal="center"/>
    </xf>
    <xf numFmtId="4" fontId="5" fillId="0" borderId="23" xfId="9" applyNumberFormat="1" applyFont="1" applyBorder="1" applyAlignment="1">
      <alignment horizontal="center"/>
    </xf>
    <xf numFmtId="4" fontId="5" fillId="0" borderId="22" xfId="9" applyNumberFormat="1" applyFont="1" applyBorder="1" applyAlignment="1">
      <alignment horizontal="center"/>
    </xf>
    <xf numFmtId="3" fontId="18" fillId="0" borderId="10" xfId="9" applyFont="1" applyBorder="1" applyAlignment="1">
      <alignment horizontal="center"/>
    </xf>
    <xf numFmtId="4" fontId="18" fillId="0" borderId="10" xfId="9" applyNumberFormat="1" applyFont="1" applyBorder="1" applyAlignment="1">
      <alignment horizontal="center"/>
    </xf>
    <xf numFmtId="3" fontId="18" fillId="0" borderId="13" xfId="9" applyFont="1" applyBorder="1" applyAlignment="1">
      <alignment horizontal="center"/>
    </xf>
    <xf numFmtId="4" fontId="18" fillId="0" borderId="13" xfId="9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 vertical="justify"/>
    </xf>
    <xf numFmtId="3" fontId="10" fillId="0" borderId="0" xfId="0" applyNumberFormat="1" applyFont="1" applyAlignment="1">
      <alignment horizontal="center" vertical="justify"/>
    </xf>
    <xf numFmtId="3" fontId="5" fillId="0" borderId="0" xfId="9" applyFont="1" applyAlignment="1">
      <alignment horizontal="center" vertical="center"/>
    </xf>
    <xf numFmtId="3" fontId="16" fillId="0" borderId="0" xfId="9" applyFont="1"/>
    <xf numFmtId="0" fontId="64" fillId="0" borderId="0" xfId="9" applyNumberFormat="1" applyFont="1" applyAlignment="1">
      <alignment horizontal="center"/>
    </xf>
    <xf numFmtId="0" fontId="64" fillId="0" borderId="0" xfId="9" applyNumberFormat="1" applyFont="1" applyAlignment="1" applyProtection="1">
      <alignment horizontal="center" vertical="center"/>
      <protection hidden="1"/>
    </xf>
    <xf numFmtId="4" fontId="64" fillId="0" borderId="0" xfId="9" applyNumberFormat="1" applyFont="1" applyAlignment="1" applyProtection="1">
      <alignment horizontal="center" vertical="center"/>
      <protection hidden="1"/>
    </xf>
    <xf numFmtId="4" fontId="64" fillId="0" borderId="0" xfId="0" applyNumberFormat="1" applyFont="1" applyAlignment="1" applyProtection="1">
      <alignment horizontal="center" vertical="center"/>
      <protection hidden="1"/>
    </xf>
    <xf numFmtId="0" fontId="64" fillId="0" borderId="0" xfId="9" applyNumberFormat="1" applyFont="1"/>
    <xf numFmtId="0" fontId="64" fillId="0" borderId="0" xfId="9" applyNumberFormat="1" applyFont="1" applyAlignment="1">
      <alignment horizontal="left"/>
    </xf>
    <xf numFmtId="0" fontId="64" fillId="0" borderId="0" xfId="9" applyNumberFormat="1" applyFont="1" applyAlignment="1">
      <alignment horizontal="left" vertical="center"/>
    </xf>
    <xf numFmtId="3" fontId="16" fillId="0" borderId="36" xfId="0" applyNumberFormat="1" applyFont="1" applyBorder="1" applyAlignment="1">
      <alignment horizontal="center"/>
    </xf>
    <xf numFmtId="3" fontId="21" fillId="0" borderId="0" xfId="9" applyFont="1"/>
    <xf numFmtId="1" fontId="5" fillId="0" borderId="0" xfId="0" applyNumberFormat="1" applyFont="1" applyAlignment="1">
      <alignment horizontal="center"/>
    </xf>
    <xf numFmtId="1" fontId="16" fillId="0" borderId="26" xfId="9" applyNumberFormat="1" applyFont="1" applyBorder="1" applyAlignment="1">
      <alignment horizontal="center"/>
    </xf>
    <xf numFmtId="1" fontId="18" fillId="0" borderId="15" xfId="9" applyNumberFormat="1" applyFont="1" applyBorder="1" applyAlignment="1">
      <alignment horizontal="center"/>
    </xf>
    <xf numFmtId="1" fontId="18" fillId="0" borderId="0" xfId="9" applyNumberFormat="1" applyFont="1" applyAlignment="1">
      <alignment horizontal="center" vertical="center"/>
    </xf>
    <xf numFmtId="1" fontId="16" fillId="0" borderId="14" xfId="9" applyNumberFormat="1" applyFont="1" applyBorder="1" applyAlignment="1">
      <alignment horizontal="left"/>
    </xf>
    <xf numFmtId="1" fontId="6" fillId="0" borderId="0" xfId="9" applyNumberFormat="1" applyFont="1" applyAlignment="1">
      <alignment horizontal="center"/>
    </xf>
    <xf numFmtId="1" fontId="23" fillId="0" borderId="0" xfId="9" applyNumberFormat="1" applyFont="1" applyAlignment="1">
      <alignment horizontal="center"/>
    </xf>
    <xf numFmtId="4" fontId="16" fillId="0" borderId="0" xfId="9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22" fillId="0" borderId="0" xfId="0" applyNumberFormat="1" applyFont="1" applyAlignment="1">
      <alignment vertical="center"/>
    </xf>
    <xf numFmtId="3" fontId="17" fillId="8" borderId="16" xfId="0" applyNumberFormat="1" applyFont="1" applyFill="1" applyBorder="1" applyAlignment="1">
      <alignment horizontal="center" vertical="center"/>
    </xf>
    <xf numFmtId="49" fontId="34" fillId="0" borderId="0" xfId="3" applyNumberFormat="1" applyFont="1" applyFill="1" applyBorder="1" applyAlignment="1">
      <alignment vertical="center" wrapText="1"/>
    </xf>
    <xf numFmtId="49" fontId="6" fillId="9" borderId="7" xfId="3" applyNumberFormat="1" applyFont="1" applyFill="1" applyBorder="1" applyAlignment="1">
      <alignment horizontal="center" wrapText="1"/>
    </xf>
    <xf numFmtId="49" fontId="17" fillId="7" borderId="16" xfId="0" applyNumberFormat="1" applyFont="1" applyFill="1" applyBorder="1" applyAlignment="1">
      <alignment vertical="center"/>
    </xf>
    <xf numFmtId="49" fontId="17" fillId="7" borderId="2" xfId="0" applyNumberFormat="1" applyFont="1" applyFill="1" applyBorder="1"/>
    <xf numFmtId="49" fontId="5" fillId="5" borderId="0" xfId="0" applyNumberFormat="1" applyFont="1" applyFill="1"/>
    <xf numFmtId="49" fontId="5" fillId="5" borderId="2" xfId="0" applyNumberFormat="1" applyFont="1" applyFill="1" applyBorder="1" applyAlignment="1">
      <alignment vertical="center"/>
    </xf>
    <xf numFmtId="49" fontId="5" fillId="5" borderId="15" xfId="0" applyNumberFormat="1" applyFont="1" applyFill="1" applyBorder="1" applyAlignment="1">
      <alignment vertical="center"/>
    </xf>
    <xf numFmtId="49" fontId="5" fillId="4" borderId="2" xfId="0" applyNumberFormat="1" applyFont="1" applyFill="1" applyBorder="1" applyAlignment="1">
      <alignment vertical="center"/>
    </xf>
    <xf numFmtId="49" fontId="22" fillId="0" borderId="0" xfId="0" applyNumberFormat="1" applyFont="1"/>
    <xf numFmtId="49" fontId="6" fillId="0" borderId="0" xfId="3" applyNumberFormat="1" applyFont="1" applyFill="1" applyBorder="1" applyAlignment="1">
      <alignment horizontal="right"/>
    </xf>
    <xf numFmtId="49" fontId="6" fillId="0" borderId="0" xfId="3" applyNumberFormat="1" applyFont="1" applyFill="1" applyBorder="1" applyAlignment="1"/>
    <xf numFmtId="166" fontId="5" fillId="0" borderId="10" xfId="1" applyNumberFormat="1" applyFont="1" applyFill="1" applyBorder="1" applyAlignment="1">
      <alignment horizontal="center"/>
    </xf>
    <xf numFmtId="166" fontId="17" fillId="7" borderId="16" xfId="0" applyNumberFormat="1" applyFont="1" applyFill="1" applyBorder="1" applyAlignment="1">
      <alignment vertical="center"/>
    </xf>
    <xf numFmtId="3" fontId="6" fillId="0" borderId="0" xfId="9" applyFont="1" applyAlignment="1">
      <alignment horizontal="center"/>
    </xf>
    <xf numFmtId="3" fontId="5" fillId="0" borderId="33" xfId="9" applyFont="1" applyBorder="1" applyAlignment="1">
      <alignment horizontal="center"/>
    </xf>
    <xf numFmtId="3" fontId="5" fillId="0" borderId="40" xfId="9" applyFont="1" applyBorder="1" applyAlignment="1">
      <alignment horizontal="center"/>
    </xf>
    <xf numFmtId="3" fontId="5" fillId="0" borderId="20" xfId="9" applyFont="1" applyBorder="1" applyAlignment="1">
      <alignment horizontal="center"/>
    </xf>
    <xf numFmtId="3" fontId="5" fillId="0" borderId="22" xfId="9" applyFont="1" applyBorder="1" applyAlignment="1">
      <alignment horizontal="center"/>
    </xf>
    <xf numFmtId="3" fontId="5" fillId="0" borderId="18" xfId="9" applyFont="1" applyBorder="1" applyAlignment="1">
      <alignment horizontal="center"/>
    </xf>
    <xf numFmtId="0" fontId="61" fillId="16" borderId="0" xfId="11" applyFont="1" applyFill="1" applyAlignment="1">
      <alignment horizontal="left" vertical="top" wrapText="1"/>
    </xf>
    <xf numFmtId="0" fontId="61" fillId="0" borderId="48" xfId="11" applyFont="1" applyBorder="1" applyAlignment="1">
      <alignment horizontal="left" vertical="top" wrapText="1"/>
    </xf>
    <xf numFmtId="0" fontId="61" fillId="0" borderId="54" xfId="11" applyFont="1" applyBorder="1" applyAlignment="1">
      <alignment horizontal="left" vertical="top" wrapText="1"/>
    </xf>
    <xf numFmtId="0" fontId="61" fillId="0" borderId="89" xfId="11" applyFont="1" applyBorder="1" applyAlignment="1">
      <alignment horizontal="left" vertical="top" wrapText="1"/>
    </xf>
    <xf numFmtId="0" fontId="58" fillId="0" borderId="54" xfId="11" applyFont="1" applyBorder="1" applyAlignment="1">
      <alignment horizontal="left" vertical="top" wrapText="1"/>
    </xf>
    <xf numFmtId="172" fontId="65" fillId="18" borderId="24" xfId="17" applyNumberFormat="1" applyFont="1" applyFill="1" applyBorder="1"/>
    <xf numFmtId="0" fontId="5" fillId="4" borderId="42" xfId="0" applyFont="1" applyFill="1" applyBorder="1" applyAlignment="1">
      <alignment horizontal="center"/>
    </xf>
    <xf numFmtId="4" fontId="5" fillId="4" borderId="111" xfId="9" applyNumberFormat="1" applyFont="1" applyFill="1" applyBorder="1"/>
    <xf numFmtId="4" fontId="18" fillId="4" borderId="112" xfId="0" applyNumberFormat="1" applyFont="1" applyFill="1" applyBorder="1" applyAlignment="1">
      <alignment horizontal="right"/>
    </xf>
    <xf numFmtId="4" fontId="5" fillId="4" borderId="113" xfId="0" applyNumberFormat="1" applyFont="1" applyFill="1" applyBorder="1" applyAlignment="1">
      <alignment horizontal="right"/>
    </xf>
    <xf numFmtId="4" fontId="18" fillId="4" borderId="114" xfId="0" applyNumberFormat="1" applyFont="1" applyFill="1" applyBorder="1" applyAlignment="1">
      <alignment horizontal="right"/>
    </xf>
    <xf numFmtId="173" fontId="5" fillId="0" borderId="115" xfId="9" applyNumberFormat="1" applyFont="1" applyBorder="1"/>
    <xf numFmtId="3" fontId="5" fillId="0" borderId="102" xfId="9" applyFont="1" applyBorder="1" applyAlignment="1">
      <alignment horizontal="center"/>
    </xf>
    <xf numFmtId="4" fontId="5" fillId="0" borderId="102" xfId="9" applyNumberFormat="1" applyFont="1" applyBorder="1" applyAlignment="1">
      <alignment horizontal="center"/>
    </xf>
    <xf numFmtId="4" fontId="5" fillId="0" borderId="112" xfId="9" applyNumberFormat="1" applyFont="1" applyBorder="1" applyAlignment="1">
      <alignment horizontal="center"/>
    </xf>
    <xf numFmtId="173" fontId="5" fillId="0" borderId="116" xfId="9" applyNumberFormat="1" applyFont="1" applyBorder="1"/>
    <xf numFmtId="4" fontId="5" fillId="4" borderId="119" xfId="9" applyNumberFormat="1" applyFont="1" applyFill="1" applyBorder="1"/>
    <xf numFmtId="4" fontId="5" fillId="4" borderId="120" xfId="9" applyNumberFormat="1" applyFont="1" applyFill="1" applyBorder="1"/>
    <xf numFmtId="4" fontId="18" fillId="4" borderId="118" xfId="0" applyNumberFormat="1" applyFont="1" applyFill="1" applyBorder="1" applyAlignment="1">
      <alignment horizontal="right"/>
    </xf>
    <xf numFmtId="173" fontId="5" fillId="0" borderId="100" xfId="9" applyNumberFormat="1" applyFont="1" applyBorder="1"/>
    <xf numFmtId="173" fontId="5" fillId="0" borderId="15" xfId="9" applyNumberFormat="1" applyFont="1" applyBorder="1"/>
    <xf numFmtId="173" fontId="5" fillId="0" borderId="25" xfId="9" applyNumberFormat="1" applyFont="1" applyBorder="1"/>
    <xf numFmtId="3" fontId="18" fillId="0" borderId="6" xfId="9" applyFont="1" applyBorder="1" applyAlignment="1">
      <alignment horizontal="center"/>
    </xf>
    <xf numFmtId="4" fontId="18" fillId="0" borderId="6" xfId="9" applyNumberFormat="1" applyFont="1" applyBorder="1" applyAlignment="1">
      <alignment horizontal="center"/>
    </xf>
    <xf numFmtId="173" fontId="5" fillId="0" borderId="113" xfId="9" applyNumberFormat="1" applyFont="1" applyBorder="1"/>
    <xf numFmtId="4" fontId="18" fillId="4" borderId="104" xfId="0" applyNumberFormat="1" applyFont="1" applyFill="1" applyBorder="1" applyAlignment="1">
      <alignment horizontal="right"/>
    </xf>
    <xf numFmtId="3" fontId="5" fillId="0" borderId="121" xfId="9" applyFont="1" applyBorder="1" applyAlignment="1">
      <alignment horizontal="center"/>
    </xf>
    <xf numFmtId="4" fontId="5" fillId="0" borderId="120" xfId="9" applyNumberFormat="1" applyFont="1" applyBorder="1" applyAlignment="1">
      <alignment horizontal="center"/>
    </xf>
    <xf numFmtId="4" fontId="18" fillId="0" borderId="75" xfId="9" applyNumberFormat="1" applyFont="1" applyBorder="1"/>
    <xf numFmtId="2" fontId="5" fillId="0" borderId="118" xfId="9" applyNumberFormat="1" applyFont="1" applyBorder="1" applyAlignment="1">
      <alignment horizontal="center"/>
    </xf>
    <xf numFmtId="3" fontId="5" fillId="4" borderId="36" xfId="0" applyNumberFormat="1" applyFont="1" applyFill="1" applyBorder="1" applyAlignment="1">
      <alignment horizontal="center"/>
    </xf>
    <xf numFmtId="4" fontId="5" fillId="4" borderId="0" xfId="0" applyNumberFormat="1" applyFont="1" applyFill="1" applyAlignment="1">
      <alignment horizontal="right"/>
    </xf>
    <xf numFmtId="4" fontId="18" fillId="4" borderId="53" xfId="0" applyNumberFormat="1" applyFont="1" applyFill="1" applyBorder="1" applyAlignment="1">
      <alignment horizontal="right"/>
    </xf>
    <xf numFmtId="3" fontId="6" fillId="4" borderId="0" xfId="0" applyNumberFormat="1" applyFont="1" applyFill="1"/>
    <xf numFmtId="0" fontId="5" fillId="4" borderId="0" xfId="9" applyNumberFormat="1" applyFont="1" applyFill="1"/>
    <xf numFmtId="4" fontId="5" fillId="4" borderId="0" xfId="9" applyNumberFormat="1" applyFont="1" applyFill="1"/>
    <xf numFmtId="4" fontId="5" fillId="4" borderId="0" xfId="9" applyNumberFormat="1" applyFont="1" applyFill="1" applyAlignment="1">
      <alignment horizontal="center"/>
    </xf>
    <xf numFmtId="3" fontId="16" fillId="2" borderId="73" xfId="0" applyNumberFormat="1" applyFont="1" applyFill="1" applyBorder="1" applyAlignment="1">
      <alignment horizontal="center"/>
    </xf>
    <xf numFmtId="3" fontId="19" fillId="2" borderId="5" xfId="0" applyNumberFormat="1" applyFont="1" applyFill="1" applyBorder="1" applyAlignment="1">
      <alignment horizontal="left"/>
    </xf>
    <xf numFmtId="0" fontId="16" fillId="2" borderId="5" xfId="9" applyNumberFormat="1" applyFont="1" applyFill="1" applyBorder="1" applyAlignment="1">
      <alignment vertical="center"/>
    </xf>
    <xf numFmtId="4" fontId="16" fillId="2" borderId="5" xfId="9" applyNumberFormat="1" applyFont="1" applyFill="1" applyBorder="1" applyAlignment="1">
      <alignment horizontal="center"/>
    </xf>
    <xf numFmtId="4" fontId="16" fillId="2" borderId="5" xfId="9" applyNumberFormat="1" applyFont="1" applyFill="1" applyBorder="1" applyAlignment="1">
      <alignment horizontal="center" vertical="center" wrapText="1"/>
    </xf>
    <xf numFmtId="4" fontId="16" fillId="2" borderId="5" xfId="9" applyNumberFormat="1" applyFont="1" applyFill="1" applyBorder="1" applyAlignment="1">
      <alignment horizontal="center" vertical="center"/>
    </xf>
    <xf numFmtId="4" fontId="16" fillId="2" borderId="5" xfId="9" applyNumberFormat="1" applyFont="1" applyFill="1" applyBorder="1"/>
    <xf numFmtId="4" fontId="16" fillId="2" borderId="58" xfId="9" applyNumberFormat="1" applyFont="1" applyFill="1" applyBorder="1"/>
    <xf numFmtId="3" fontId="16" fillId="13" borderId="36" xfId="9" applyFont="1" applyFill="1" applyBorder="1" applyAlignment="1">
      <alignment horizontal="center"/>
    </xf>
    <xf numFmtId="3" fontId="5" fillId="4" borderId="56" xfId="0" applyNumberFormat="1" applyFont="1" applyFill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3" fontId="57" fillId="20" borderId="83" xfId="11" applyNumberFormat="1" applyFont="1" applyFill="1" applyBorder="1" applyAlignment="1">
      <alignment horizontal="center" vertical="center"/>
    </xf>
    <xf numFmtId="4" fontId="57" fillId="20" borderId="84" xfId="11" applyNumberFormat="1" applyFont="1" applyFill="1" applyBorder="1" applyAlignment="1">
      <alignment horizontal="center" vertical="center"/>
    </xf>
    <xf numFmtId="4" fontId="57" fillId="20" borderId="85" xfId="11" applyNumberFormat="1" applyFont="1" applyFill="1" applyBorder="1" applyAlignment="1">
      <alignment horizontal="center" vertical="center"/>
    </xf>
    <xf numFmtId="3" fontId="57" fillId="20" borderId="86" xfId="11" applyNumberFormat="1" applyFont="1" applyFill="1" applyBorder="1" applyAlignment="1">
      <alignment horizontal="center" vertical="center"/>
    </xf>
    <xf numFmtId="2" fontId="57" fillId="20" borderId="84" xfId="11" applyNumberFormat="1" applyFont="1" applyFill="1" applyBorder="1" applyAlignment="1">
      <alignment horizontal="center" vertical="center"/>
    </xf>
    <xf numFmtId="2" fontId="57" fillId="20" borderId="85" xfId="11" applyNumberFormat="1" applyFont="1" applyFill="1" applyBorder="1" applyAlignment="1">
      <alignment horizontal="center" vertical="center"/>
    </xf>
    <xf numFmtId="15" fontId="60" fillId="0" borderId="7" xfId="11" applyNumberFormat="1" applyFont="1" applyBorder="1" applyAlignment="1">
      <alignment vertical="center"/>
    </xf>
    <xf numFmtId="0" fontId="56" fillId="20" borderId="131" xfId="11" applyFont="1" applyFill="1" applyBorder="1" applyAlignment="1">
      <alignment horizontal="center" vertical="center"/>
    </xf>
    <xf numFmtId="0" fontId="56" fillId="20" borderId="59" xfId="11" applyFont="1" applyFill="1" applyBorder="1" applyAlignment="1">
      <alignment horizontal="center" vertical="center"/>
    </xf>
    <xf numFmtId="0" fontId="56" fillId="20" borderId="101" xfId="11" applyFont="1" applyFill="1" applyBorder="1" applyAlignment="1">
      <alignment horizontal="center" vertical="center"/>
    </xf>
    <xf numFmtId="0" fontId="56" fillId="20" borderId="133" xfId="11" applyFont="1" applyFill="1" applyBorder="1" applyAlignment="1">
      <alignment horizontal="center" vertical="center"/>
    </xf>
    <xf numFmtId="0" fontId="54" fillId="20" borderId="5" xfId="0" applyFont="1" applyFill="1" applyBorder="1" applyAlignment="1">
      <alignment horizontal="center" vertical="center"/>
    </xf>
    <xf numFmtId="0" fontId="0" fillId="21" borderId="35" xfId="0" applyFill="1" applyBorder="1"/>
    <xf numFmtId="0" fontId="0" fillId="21" borderId="36" xfId="0" applyFill="1" applyBorder="1"/>
    <xf numFmtId="0" fontId="60" fillId="4" borderId="5" xfId="11" applyFont="1" applyFill="1" applyBorder="1" applyAlignment="1">
      <alignment horizontal="left" vertical="center"/>
    </xf>
    <xf numFmtId="15" fontId="60" fillId="4" borderId="5" xfId="11" applyNumberFormat="1" applyFont="1" applyFill="1" applyBorder="1" applyAlignment="1">
      <alignment vertical="center"/>
    </xf>
    <xf numFmtId="0" fontId="60" fillId="4" borderId="6" xfId="11" applyFont="1" applyFill="1" applyBorder="1" applyAlignment="1">
      <alignment horizontal="left" vertical="center"/>
    </xf>
    <xf numFmtId="0" fontId="61" fillId="21" borderId="0" xfId="11" applyFont="1" applyFill="1" applyAlignment="1">
      <alignment horizontal="left" vertical="top" wrapText="1"/>
    </xf>
    <xf numFmtId="0" fontId="61" fillId="16" borderId="1" xfId="11" applyFont="1" applyFill="1" applyBorder="1" applyAlignment="1">
      <alignment horizontal="left" vertical="top" wrapText="1"/>
    </xf>
    <xf numFmtId="0" fontId="61" fillId="16" borderId="2" xfId="11" applyFont="1" applyFill="1" applyBorder="1" applyAlignment="1">
      <alignment horizontal="left" vertical="top" wrapText="1"/>
    </xf>
    <xf numFmtId="0" fontId="61" fillId="16" borderId="126" xfId="11" applyFont="1" applyFill="1" applyBorder="1" applyAlignment="1">
      <alignment horizontal="left" vertical="top" wrapText="1"/>
    </xf>
    <xf numFmtId="0" fontId="61" fillId="16" borderId="3" xfId="11" applyFont="1" applyFill="1" applyBorder="1" applyAlignment="1">
      <alignment horizontal="left" vertical="top" wrapText="1"/>
    </xf>
    <xf numFmtId="15" fontId="60" fillId="16" borderId="7" xfId="11" applyNumberFormat="1" applyFont="1" applyFill="1" applyBorder="1" applyAlignment="1">
      <alignment vertical="center"/>
    </xf>
    <xf numFmtId="0" fontId="58" fillId="16" borderId="3" xfId="11" applyFont="1" applyFill="1" applyBorder="1" applyAlignment="1">
      <alignment horizontal="left" vertical="top" wrapText="1"/>
    </xf>
    <xf numFmtId="0" fontId="58" fillId="16" borderId="0" xfId="11" applyFont="1" applyFill="1" applyAlignment="1">
      <alignment horizontal="left" vertical="top" wrapText="1"/>
    </xf>
    <xf numFmtId="0" fontId="61" fillId="0" borderId="16" xfId="11" applyFont="1" applyBorder="1" applyAlignment="1">
      <alignment horizontal="left" vertical="top" wrapText="1"/>
    </xf>
    <xf numFmtId="0" fontId="61" fillId="0" borderId="4" xfId="11" applyFont="1" applyBorder="1" applyAlignment="1">
      <alignment horizontal="left" vertical="top" wrapText="1"/>
    </xf>
    <xf numFmtId="0" fontId="61" fillId="0" borderId="109" xfId="11" applyFont="1" applyBorder="1" applyAlignment="1">
      <alignment horizontal="left" vertical="top" wrapText="1"/>
    </xf>
    <xf numFmtId="0" fontId="61" fillId="0" borderId="52" xfId="11" applyFont="1" applyBorder="1" applyAlignment="1">
      <alignment horizontal="left" vertical="top" wrapText="1"/>
    </xf>
    <xf numFmtId="15" fontId="60" fillId="0" borderId="6" xfId="11" applyNumberFormat="1" applyFont="1" applyBorder="1" applyAlignment="1">
      <alignment vertical="center"/>
    </xf>
    <xf numFmtId="0" fontId="60" fillId="0" borderId="7" xfId="11" applyFont="1" applyBorder="1" applyAlignment="1">
      <alignment horizontal="left" vertical="center"/>
    </xf>
    <xf numFmtId="0" fontId="0" fillId="21" borderId="130" xfId="0" applyFill="1" applyBorder="1"/>
    <xf numFmtId="0" fontId="0" fillId="21" borderId="128" xfId="0" applyFill="1" applyBorder="1"/>
    <xf numFmtId="0" fontId="0" fillId="21" borderId="91" xfId="0" applyFill="1" applyBorder="1"/>
    <xf numFmtId="0" fontId="0" fillId="21" borderId="51" xfId="0" applyFill="1" applyBorder="1"/>
    <xf numFmtId="0" fontId="0" fillId="21" borderId="70" xfId="0" applyFill="1" applyBorder="1"/>
    <xf numFmtId="0" fontId="0" fillId="21" borderId="53" xfId="0" applyFill="1" applyBorder="1"/>
    <xf numFmtId="0" fontId="0" fillId="0" borderId="53" xfId="0" applyBorder="1"/>
    <xf numFmtId="0" fontId="0" fillId="0" borderId="70" xfId="0" applyBorder="1"/>
    <xf numFmtId="172" fontId="48" fillId="18" borderId="5" xfId="17" applyNumberFormat="1" applyFont="1" applyFill="1" applyBorder="1"/>
    <xf numFmtId="0" fontId="49" fillId="4" borderId="5" xfId="0" applyFont="1" applyFill="1" applyBorder="1"/>
    <xf numFmtId="0" fontId="49" fillId="4" borderId="5" xfId="0" applyFont="1" applyFill="1" applyBorder="1" applyAlignment="1">
      <alignment horizontal="center" vertical="center" wrapText="1"/>
    </xf>
    <xf numFmtId="0" fontId="49" fillId="13" borderId="14" xfId="17" applyFont="1" applyFill="1" applyBorder="1" applyAlignment="1">
      <alignment horizontal="right"/>
    </xf>
    <xf numFmtId="0" fontId="49" fillId="0" borderId="5" xfId="17" applyFont="1" applyBorder="1" applyAlignment="1">
      <alignment horizontal="right" vertical="center"/>
    </xf>
    <xf numFmtId="0" fontId="49" fillId="13" borderId="26" xfId="17" applyFont="1" applyFill="1" applyBorder="1" applyAlignment="1">
      <alignment horizontal="right"/>
    </xf>
    <xf numFmtId="0" fontId="49" fillId="13" borderId="7" xfId="17" applyFont="1" applyFill="1" applyBorder="1" applyAlignment="1">
      <alignment horizontal="right"/>
    </xf>
    <xf numFmtId="0" fontId="49" fillId="13" borderId="14" xfId="17" applyFont="1" applyFill="1" applyBorder="1" applyAlignment="1">
      <alignment horizontal="center"/>
    </xf>
    <xf numFmtId="0" fontId="49" fillId="13" borderId="26" xfId="17" applyFont="1" applyFill="1" applyBorder="1" applyAlignment="1">
      <alignment horizontal="center"/>
    </xf>
    <xf numFmtId="0" fontId="49" fillId="4" borderId="5" xfId="0" applyFont="1" applyFill="1" applyBorder="1" applyAlignment="1">
      <alignment horizontal="center"/>
    </xf>
    <xf numFmtId="0" fontId="48" fillId="4" borderId="5" xfId="0" applyFont="1" applyFill="1" applyBorder="1" applyAlignment="1">
      <alignment horizontal="center" vertical="center" wrapText="1"/>
    </xf>
    <xf numFmtId="0" fontId="68" fillId="13" borderId="14" xfId="17" applyFont="1" applyFill="1" applyBorder="1" applyAlignment="1">
      <alignment horizontal="center"/>
    </xf>
    <xf numFmtId="0" fontId="68" fillId="0" borderId="5" xfId="19" applyFont="1" applyBorder="1" applyAlignment="1">
      <alignment horizontal="center" vertical="center"/>
    </xf>
    <xf numFmtId="0" fontId="68" fillId="0" borderId="5" xfId="17" applyFont="1" applyBorder="1" applyAlignment="1">
      <alignment horizontal="center"/>
    </xf>
    <xf numFmtId="0" fontId="49" fillId="4" borderId="5" xfId="0" applyFont="1" applyFill="1" applyBorder="1" applyAlignment="1">
      <alignment horizontal="center" vertical="center"/>
    </xf>
    <xf numFmtId="172" fontId="48" fillId="18" borderId="1" xfId="17" applyNumberFormat="1" applyFont="1" applyFill="1" applyBorder="1"/>
    <xf numFmtId="0" fontId="47" fillId="0" borderId="53" xfId="0" applyFont="1" applyBorder="1" applyAlignment="1">
      <alignment horizontal="center"/>
    </xf>
    <xf numFmtId="172" fontId="65" fillId="18" borderId="5" xfId="17" applyNumberFormat="1" applyFont="1" applyFill="1" applyBorder="1"/>
    <xf numFmtId="172" fontId="65" fillId="18" borderId="1" xfId="17" applyNumberFormat="1" applyFont="1" applyFill="1" applyBorder="1"/>
    <xf numFmtId="0" fontId="47" fillId="0" borderId="0" xfId="0" applyFont="1" applyAlignment="1">
      <alignment horizontal="center"/>
    </xf>
    <xf numFmtId="171" fontId="46" fillId="0" borderId="36" xfId="0" applyNumberFormat="1" applyFont="1" applyBorder="1" applyAlignment="1">
      <alignment vertical="center" textRotation="90"/>
    </xf>
    <xf numFmtId="1" fontId="6" fillId="2" borderId="5" xfId="9" applyNumberFormat="1" applyFont="1" applyFill="1" applyBorder="1" applyAlignment="1">
      <alignment horizontal="center" vertical="center"/>
    </xf>
    <xf numFmtId="4" fontId="6" fillId="10" borderId="25" xfId="3" applyNumberFormat="1" applyFont="1" applyFill="1" applyBorder="1" applyAlignment="1">
      <alignment horizontal="left"/>
    </xf>
    <xf numFmtId="4" fontId="6" fillId="10" borderId="31" xfId="3" applyNumberFormat="1" applyFont="1" applyFill="1" applyBorder="1" applyAlignment="1">
      <alignment horizontal="left"/>
    </xf>
    <xf numFmtId="4" fontId="6" fillId="9" borderId="1" xfId="1" applyNumberFormat="1" applyFont="1" applyFill="1" applyBorder="1" applyAlignment="1">
      <alignment horizontal="center"/>
    </xf>
    <xf numFmtId="4" fontId="6" fillId="9" borderId="2" xfId="1" applyNumberFormat="1" applyFont="1" applyFill="1" applyBorder="1" applyAlignment="1">
      <alignment horizontal="center"/>
    </xf>
    <xf numFmtId="4" fontId="6" fillId="9" borderId="3" xfId="1" applyNumberFormat="1" applyFont="1" applyFill="1" applyBorder="1" applyAlignment="1">
      <alignment horizontal="center"/>
    </xf>
    <xf numFmtId="4" fontId="6" fillId="9" borderId="6" xfId="1" applyNumberFormat="1" applyFont="1" applyFill="1" applyBorder="1" applyAlignment="1">
      <alignment horizontal="center" wrapText="1"/>
    </xf>
    <xf numFmtId="4" fontId="6" fillId="9" borderId="7" xfId="1" applyNumberFormat="1" applyFont="1" applyFill="1" applyBorder="1" applyAlignment="1">
      <alignment horizontal="center" wrapText="1"/>
    </xf>
    <xf numFmtId="166" fontId="6" fillId="10" borderId="14" xfId="0" applyNumberFormat="1" applyFont="1" applyFill="1" applyBorder="1" applyAlignment="1">
      <alignment horizontal="center" vertical="center" wrapText="1"/>
    </xf>
    <xf numFmtId="3" fontId="21" fillId="21" borderId="5" xfId="0" applyNumberFormat="1" applyFont="1" applyFill="1" applyBorder="1" applyAlignment="1">
      <alignment horizontal="left"/>
    </xf>
    <xf numFmtId="0" fontId="20" fillId="21" borderId="0" xfId="9" applyNumberFormat="1" applyFont="1" applyFill="1"/>
    <xf numFmtId="3" fontId="69" fillId="21" borderId="5" xfId="9" applyFont="1" applyFill="1" applyBorder="1"/>
    <xf numFmtId="4" fontId="21" fillId="21" borderId="17" xfId="0" applyNumberFormat="1" applyFont="1" applyFill="1" applyBorder="1" applyAlignment="1">
      <alignment horizontal="right"/>
    </xf>
    <xf numFmtId="3" fontId="9" fillId="2" borderId="0" xfId="0" applyNumberFormat="1" applyFont="1" applyFill="1" applyAlignment="1">
      <alignment vertical="center" wrapText="1"/>
    </xf>
    <xf numFmtId="4" fontId="6" fillId="2" borderId="25" xfId="9" applyNumberFormat="1" applyFont="1" applyFill="1" applyBorder="1" applyAlignment="1">
      <alignment horizontal="center" vertical="center" wrapText="1"/>
    </xf>
    <xf numFmtId="4" fontId="6" fillId="2" borderId="5" xfId="9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vertical="center" wrapText="1"/>
    </xf>
    <xf numFmtId="4" fontId="6" fillId="2" borderId="1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6" fillId="2" borderId="31" xfId="9" applyNumberFormat="1" applyFont="1" applyFill="1" applyBorder="1" applyAlignment="1">
      <alignment horizontal="center" vertical="center" wrapText="1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6" xfId="9" applyNumberFormat="1" applyFont="1" applyFill="1" applyBorder="1" applyAlignment="1">
      <alignment horizontal="center" vertical="center"/>
    </xf>
    <xf numFmtId="3" fontId="6" fillId="2" borderId="5" xfId="9" applyFont="1" applyFill="1" applyBorder="1" applyAlignment="1">
      <alignment horizontal="center" vertical="center" wrapText="1"/>
    </xf>
    <xf numFmtId="1" fontId="6" fillId="2" borderId="0" xfId="9" applyNumberFormat="1" applyFont="1" applyFill="1" applyAlignment="1">
      <alignment horizontal="center"/>
    </xf>
    <xf numFmtId="4" fontId="25" fillId="23" borderId="3" xfId="9" applyNumberFormat="1" applyFont="1" applyFill="1" applyBorder="1" applyAlignment="1">
      <alignment horizontal="center"/>
    </xf>
    <xf numFmtId="4" fontId="25" fillId="23" borderId="5" xfId="9" applyNumberFormat="1" applyFont="1" applyFill="1" applyBorder="1" applyAlignment="1">
      <alignment horizontal="center"/>
    </xf>
    <xf numFmtId="3" fontId="25" fillId="23" borderId="8" xfId="9" applyFont="1" applyFill="1" applyBorder="1" applyAlignment="1">
      <alignment horizontal="center"/>
    </xf>
    <xf numFmtId="4" fontId="25" fillId="23" borderId="9" xfId="9" applyNumberFormat="1" applyFont="1" applyFill="1" applyBorder="1" applyAlignment="1">
      <alignment horizontal="center"/>
    </xf>
    <xf numFmtId="2" fontId="25" fillId="23" borderId="108" xfId="9" applyNumberFormat="1" applyFont="1" applyFill="1" applyBorder="1" applyAlignment="1">
      <alignment horizontal="center"/>
    </xf>
    <xf numFmtId="3" fontId="25" fillId="23" borderId="5" xfId="9" applyFont="1" applyFill="1" applyBorder="1" applyAlignment="1">
      <alignment horizontal="center"/>
    </xf>
    <xf numFmtId="2" fontId="25" fillId="23" borderId="5" xfId="9" applyNumberFormat="1" applyFont="1" applyFill="1" applyBorder="1" applyAlignment="1">
      <alignment horizontal="center"/>
    </xf>
    <xf numFmtId="4" fontId="25" fillId="23" borderId="6" xfId="9" applyNumberFormat="1" applyFont="1" applyFill="1" applyBorder="1" applyAlignment="1">
      <alignment horizontal="center"/>
    </xf>
    <xf numFmtId="3" fontId="25" fillId="23" borderId="6" xfId="9" applyFont="1" applyFill="1" applyBorder="1" applyAlignment="1">
      <alignment horizontal="center"/>
    </xf>
    <xf numFmtId="2" fontId="25" fillId="23" borderId="6" xfId="9" applyNumberFormat="1" applyFont="1" applyFill="1" applyBorder="1" applyAlignment="1">
      <alignment horizontal="center"/>
    </xf>
    <xf numFmtId="3" fontId="25" fillId="23" borderId="1" xfId="9" applyFont="1" applyFill="1" applyBorder="1" applyAlignment="1">
      <alignment horizontal="center"/>
    </xf>
    <xf numFmtId="4" fontId="25" fillId="23" borderId="1" xfId="9" applyNumberFormat="1" applyFont="1" applyFill="1" applyBorder="1" applyAlignment="1">
      <alignment horizontal="center"/>
    </xf>
    <xf numFmtId="4" fontId="25" fillId="23" borderId="58" xfId="9" applyNumberFormat="1" applyFont="1" applyFill="1" applyBorder="1" applyAlignment="1">
      <alignment horizontal="center"/>
    </xf>
    <xf numFmtId="4" fontId="20" fillId="0" borderId="0" xfId="9" applyNumberFormat="1" applyFont="1" applyAlignment="1">
      <alignment horizontal="center"/>
    </xf>
    <xf numFmtId="4" fontId="5" fillId="4" borderId="120" xfId="0" applyNumberFormat="1" applyFont="1" applyFill="1" applyBorder="1" applyAlignment="1">
      <alignment horizontal="center"/>
    </xf>
    <xf numFmtId="4" fontId="6" fillId="9" borderId="1" xfId="1" applyNumberFormat="1" applyFont="1" applyFill="1" applyBorder="1" applyAlignment="1">
      <alignment horizontal="left"/>
    </xf>
    <xf numFmtId="4" fontId="17" fillId="6" borderId="5" xfId="0" applyNumberFormat="1" applyFont="1" applyFill="1" applyBorder="1" applyAlignment="1">
      <alignment vertical="center"/>
    </xf>
    <xf numFmtId="4" fontId="5" fillId="0" borderId="14" xfId="3" applyNumberFormat="1" applyFont="1" applyFill="1" applyBorder="1" applyAlignment="1"/>
    <xf numFmtId="4" fontId="5" fillId="0" borderId="32" xfId="3" applyNumberFormat="1" applyFont="1" applyFill="1" applyBorder="1" applyAlignment="1"/>
    <xf numFmtId="4" fontId="17" fillId="6" borderId="1" xfId="0" applyNumberFormat="1" applyFont="1" applyFill="1" applyBorder="1" applyAlignment="1">
      <alignment vertical="center"/>
    </xf>
    <xf numFmtId="4" fontId="5" fillId="17" borderId="10" xfId="3" applyNumberFormat="1" applyFont="1" applyFill="1" applyBorder="1" applyAlignment="1"/>
    <xf numFmtId="4" fontId="5" fillId="17" borderId="32" xfId="3" applyNumberFormat="1" applyFont="1" applyFill="1" applyBorder="1" applyAlignment="1"/>
    <xf numFmtId="4" fontId="6" fillId="17" borderId="5" xfId="3" applyNumberFormat="1" applyFont="1" applyFill="1" applyBorder="1" applyAlignment="1">
      <alignment horizontal="center"/>
    </xf>
    <xf numFmtId="3" fontId="21" fillId="21" borderId="73" xfId="9" applyFont="1" applyFill="1" applyBorder="1" applyAlignment="1">
      <alignment horizontal="center"/>
    </xf>
    <xf numFmtId="4" fontId="6" fillId="10" borderId="24" xfId="3" applyNumberFormat="1" applyFont="1" applyFill="1" applyBorder="1" applyAlignment="1">
      <alignment horizontal="left"/>
    </xf>
    <xf numFmtId="4" fontId="6" fillId="10" borderId="26" xfId="3" applyNumberFormat="1" applyFont="1" applyFill="1" applyBorder="1" applyAlignment="1">
      <alignment horizontal="left"/>
    </xf>
    <xf numFmtId="1" fontId="13" fillId="0" borderId="0" xfId="0" applyNumberFormat="1" applyFont="1" applyAlignment="1">
      <alignment horizontal="center"/>
    </xf>
    <xf numFmtId="4" fontId="17" fillId="17" borderId="5" xfId="0" applyNumberFormat="1" applyFont="1" applyFill="1" applyBorder="1" applyAlignment="1">
      <alignment vertical="center"/>
    </xf>
    <xf numFmtId="4" fontId="21" fillId="5" borderId="5" xfId="9" applyNumberFormat="1" applyFont="1" applyFill="1" applyBorder="1"/>
    <xf numFmtId="4" fontId="21" fillId="17" borderId="5" xfId="9" applyNumberFormat="1" applyFont="1" applyFill="1" applyBorder="1"/>
    <xf numFmtId="1" fontId="16" fillId="0" borderId="24" xfId="9" applyNumberFormat="1" applyFont="1" applyBorder="1" applyAlignment="1">
      <alignment horizontal="left"/>
    </xf>
    <xf numFmtId="4" fontId="5" fillId="4" borderId="43" xfId="0" applyNumberFormat="1" applyFont="1" applyFill="1" applyBorder="1" applyAlignment="1">
      <alignment horizontal="right"/>
    </xf>
    <xf numFmtId="1" fontId="5" fillId="0" borderId="14" xfId="0" applyNumberFormat="1" applyFont="1" applyBorder="1" applyAlignment="1">
      <alignment horizontal="center"/>
    </xf>
    <xf numFmtId="3" fontId="6" fillId="2" borderId="36" xfId="9" applyFont="1" applyFill="1" applyBorder="1" applyAlignment="1">
      <alignment horizontal="center"/>
    </xf>
    <xf numFmtId="3" fontId="6" fillId="2" borderId="73" xfId="9" applyFont="1" applyFill="1" applyBorder="1" applyAlignment="1">
      <alignment horizontal="center" vertical="center"/>
    </xf>
    <xf numFmtId="4" fontId="5" fillId="4" borderId="102" xfId="0" applyNumberFormat="1" applyFont="1" applyFill="1" applyBorder="1" applyAlignment="1">
      <alignment horizontal="center"/>
    </xf>
    <xf numFmtId="4" fontId="5" fillId="13" borderId="32" xfId="9" applyNumberFormat="1" applyFont="1" applyFill="1" applyBorder="1" applyAlignment="1">
      <alignment horizontal="right"/>
    </xf>
    <xf numFmtId="4" fontId="5" fillId="0" borderId="32" xfId="9" applyNumberFormat="1" applyFont="1" applyBorder="1" applyAlignment="1">
      <alignment horizontal="right"/>
    </xf>
    <xf numFmtId="4" fontId="5" fillId="2" borderId="32" xfId="9" applyNumberFormat="1" applyFont="1" applyFill="1" applyBorder="1" applyAlignment="1">
      <alignment horizontal="right"/>
    </xf>
    <xf numFmtId="4" fontId="18" fillId="17" borderId="32" xfId="9" applyNumberFormat="1" applyFont="1" applyFill="1" applyBorder="1" applyAlignment="1">
      <alignment horizontal="right"/>
    </xf>
    <xf numFmtId="166" fontId="5" fillId="10" borderId="10" xfId="9" applyNumberFormat="1" applyFont="1" applyFill="1" applyBorder="1" applyAlignment="1">
      <alignment horizontal="center" vertical="center"/>
    </xf>
    <xf numFmtId="3" fontId="6" fillId="0" borderId="32" xfId="9" applyFont="1" applyBorder="1" applyAlignment="1">
      <alignment horizontal="left"/>
    </xf>
    <xf numFmtId="3" fontId="5" fillId="0" borderId="32" xfId="0" applyNumberFormat="1" applyFont="1" applyBorder="1" applyAlignment="1">
      <alignment horizontal="center"/>
    </xf>
    <xf numFmtId="3" fontId="5" fillId="13" borderId="14" xfId="0" applyNumberFormat="1" applyFont="1" applyFill="1" applyBorder="1" applyAlignment="1">
      <alignment horizontal="center"/>
    </xf>
    <xf numFmtId="4" fontId="5" fillId="0" borderId="13" xfId="3" applyNumberFormat="1" applyFont="1" applyFill="1" applyBorder="1" applyAlignment="1"/>
    <xf numFmtId="4" fontId="5" fillId="2" borderId="13" xfId="3" applyNumberFormat="1" applyFont="1" applyFill="1" applyBorder="1" applyAlignment="1"/>
    <xf numFmtId="4" fontId="5" fillId="17" borderId="13" xfId="3" applyNumberFormat="1" applyFont="1" applyFill="1" applyBorder="1" applyAlignment="1"/>
    <xf numFmtId="4" fontId="16" fillId="0" borderId="51" xfId="9" applyNumberFormat="1" applyFont="1" applyBorder="1"/>
    <xf numFmtId="4" fontId="5" fillId="0" borderId="52" xfId="9" applyNumberFormat="1" applyFont="1" applyBorder="1"/>
    <xf numFmtId="3" fontId="22" fillId="0" borderId="6" xfId="9" applyFont="1" applyBorder="1" applyAlignment="1">
      <alignment horizontal="center"/>
    </xf>
    <xf numFmtId="4" fontId="22" fillId="0" borderId="6" xfId="9" applyNumberFormat="1" applyFont="1" applyBorder="1" applyAlignment="1">
      <alignment horizontal="center"/>
    </xf>
    <xf numFmtId="4" fontId="22" fillId="0" borderId="117" xfId="9" applyNumberFormat="1" applyFont="1" applyBorder="1"/>
    <xf numFmtId="3" fontId="22" fillId="0" borderId="10" xfId="9" applyFont="1" applyBorder="1" applyAlignment="1">
      <alignment horizontal="center"/>
    </xf>
    <xf numFmtId="4" fontId="22" fillId="0" borderId="10" xfId="9" applyNumberFormat="1" applyFont="1" applyBorder="1" applyAlignment="1">
      <alignment horizontal="center"/>
    </xf>
    <xf numFmtId="4" fontId="22" fillId="0" borderId="106" xfId="9" applyNumberFormat="1" applyFont="1" applyBorder="1"/>
    <xf numFmtId="3" fontId="22" fillId="0" borderId="32" xfId="9" applyFont="1" applyBorder="1" applyAlignment="1">
      <alignment horizontal="center"/>
    </xf>
    <xf numFmtId="4" fontId="22" fillId="0" borderId="32" xfId="9" applyNumberFormat="1" applyFont="1" applyBorder="1" applyAlignment="1">
      <alignment horizontal="center"/>
    </xf>
    <xf numFmtId="3" fontId="22" fillId="0" borderId="13" xfId="9" applyFont="1" applyBorder="1" applyAlignment="1">
      <alignment horizontal="center"/>
    </xf>
    <xf numFmtId="4" fontId="22" fillId="0" borderId="13" xfId="9" applyNumberFormat="1" applyFont="1" applyBorder="1" applyAlignment="1">
      <alignment horizontal="center"/>
    </xf>
    <xf numFmtId="4" fontId="22" fillId="0" borderId="107" xfId="9" applyNumberFormat="1" applyFont="1" applyBorder="1"/>
    <xf numFmtId="3" fontId="19" fillId="2" borderId="5" xfId="0" applyNumberFormat="1" applyFont="1" applyFill="1" applyBorder="1"/>
    <xf numFmtId="4" fontId="16" fillId="2" borderId="5" xfId="0" applyNumberFormat="1" applyFont="1" applyFill="1" applyBorder="1" applyAlignment="1">
      <alignment horizontal="right"/>
    </xf>
    <xf numFmtId="3" fontId="16" fillId="2" borderId="73" xfId="9" applyFont="1" applyFill="1" applyBorder="1" applyAlignment="1">
      <alignment horizontal="center"/>
    </xf>
    <xf numFmtId="3" fontId="16" fillId="2" borderId="5" xfId="9" applyFont="1" applyFill="1" applyBorder="1"/>
    <xf numFmtId="3" fontId="19" fillId="2" borderId="5" xfId="0" applyNumberFormat="1" applyFont="1" applyFill="1" applyBorder="1" applyAlignment="1">
      <alignment vertical="justify"/>
    </xf>
    <xf numFmtId="4" fontId="16" fillId="2" borderId="1" xfId="9" applyNumberFormat="1" applyFont="1" applyFill="1" applyBorder="1"/>
    <xf numFmtId="3" fontId="19" fillId="2" borderId="5" xfId="0" applyNumberFormat="1" applyFont="1" applyFill="1" applyBorder="1" applyAlignment="1">
      <alignment horizontal="left" vertical="justify"/>
    </xf>
    <xf numFmtId="3" fontId="16" fillId="2" borderId="80" xfId="0" applyNumberFormat="1" applyFont="1" applyFill="1" applyBorder="1" applyAlignment="1">
      <alignment horizontal="center"/>
    </xf>
    <xf numFmtId="4" fontId="16" fillId="2" borderId="6" xfId="9" applyNumberFormat="1" applyFont="1" applyFill="1" applyBorder="1"/>
    <xf numFmtId="4" fontId="16" fillId="2" borderId="75" xfId="9" applyNumberFormat="1" applyFont="1" applyFill="1" applyBorder="1"/>
    <xf numFmtId="166" fontId="5" fillId="10" borderId="14" xfId="9" applyNumberFormat="1" applyFont="1" applyFill="1" applyBorder="1" applyAlignment="1">
      <alignment horizontal="center" vertical="center"/>
    </xf>
    <xf numFmtId="166" fontId="5" fillId="10" borderId="13" xfId="9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/>
    <xf numFmtId="4" fontId="5" fillId="2" borderId="11" xfId="3" applyNumberFormat="1" applyFont="1" applyFill="1" applyBorder="1" applyAlignment="1"/>
    <xf numFmtId="4" fontId="5" fillId="0" borderId="7" xfId="3" applyNumberFormat="1" applyFont="1" applyFill="1" applyBorder="1" applyAlignment="1"/>
    <xf numFmtId="4" fontId="5" fillId="0" borderId="10" xfId="3" applyNumberFormat="1" applyFont="1" applyFill="1" applyBorder="1" applyAlignment="1"/>
    <xf numFmtId="4" fontId="5" fillId="0" borderId="116" xfId="3" applyNumberFormat="1" applyFont="1" applyFill="1" applyBorder="1" applyAlignment="1"/>
    <xf numFmtId="4" fontId="5" fillId="0" borderId="46" xfId="3" applyNumberFormat="1" applyFont="1" applyFill="1" applyBorder="1" applyAlignment="1"/>
    <xf numFmtId="4" fontId="5" fillId="2" borderId="136" xfId="3" applyNumberFormat="1" applyFont="1" applyFill="1" applyBorder="1" applyAlignment="1"/>
    <xf numFmtId="4" fontId="5" fillId="2" borderId="137" xfId="3" applyNumberFormat="1" applyFont="1" applyFill="1" applyBorder="1" applyAlignment="1"/>
    <xf numFmtId="4" fontId="21" fillId="6" borderId="6" xfId="9" applyNumberFormat="1" applyFont="1" applyFill="1" applyBorder="1"/>
    <xf numFmtId="3" fontId="25" fillId="13" borderId="1" xfId="9" applyFont="1" applyFill="1" applyBorder="1" applyAlignment="1">
      <alignment horizontal="left"/>
    </xf>
    <xf numFmtId="3" fontId="25" fillId="13" borderId="2" xfId="9" applyFont="1" applyFill="1" applyBorder="1" applyAlignment="1">
      <alignment horizontal="left"/>
    </xf>
    <xf numFmtId="3" fontId="25" fillId="13" borderId="3" xfId="9" applyFont="1" applyFill="1" applyBorder="1" applyAlignment="1">
      <alignment horizontal="left"/>
    </xf>
    <xf numFmtId="3" fontId="6" fillId="0" borderId="16" xfId="0" applyNumberFormat="1" applyFont="1" applyBorder="1"/>
    <xf numFmtId="3" fontId="5" fillId="4" borderId="80" xfId="0" applyNumberFormat="1" applyFont="1" applyFill="1" applyBorder="1" applyAlignment="1">
      <alignment horizontal="center"/>
    </xf>
    <xf numFmtId="3" fontId="5" fillId="4" borderId="138" xfId="0" applyNumberFormat="1" applyFont="1" applyFill="1" applyBorder="1" applyAlignment="1">
      <alignment horizontal="center"/>
    </xf>
    <xf numFmtId="3" fontId="5" fillId="4" borderId="139" xfId="0" applyNumberFormat="1" applyFont="1" applyFill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3" fontId="5" fillId="4" borderId="43" xfId="9" applyFont="1" applyFill="1" applyBorder="1"/>
    <xf numFmtId="1" fontId="5" fillId="0" borderId="11" xfId="0" applyNumberFormat="1" applyFont="1" applyBorder="1" applyAlignment="1">
      <alignment horizontal="center"/>
    </xf>
    <xf numFmtId="3" fontId="6" fillId="4" borderId="16" xfId="9" applyFont="1" applyFill="1" applyBorder="1" applyAlignment="1">
      <alignment horizontal="left"/>
    </xf>
    <xf numFmtId="1" fontId="5" fillId="0" borderId="7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3" fontId="6" fillId="4" borderId="43" xfId="0" applyNumberFormat="1" applyFont="1" applyFill="1" applyBorder="1"/>
    <xf numFmtId="3" fontId="6" fillId="4" borderId="43" xfId="9" applyFont="1" applyFill="1" applyBorder="1"/>
    <xf numFmtId="3" fontId="6" fillId="4" borderId="16" xfId="9" applyFont="1" applyFill="1" applyBorder="1"/>
    <xf numFmtId="3" fontId="6" fillId="4" borderId="111" xfId="0" applyNumberFormat="1" applyFont="1" applyFill="1" applyBorder="1"/>
    <xf numFmtId="3" fontId="5" fillId="4" borderId="74" xfId="0" applyNumberFormat="1" applyFont="1" applyFill="1" applyBorder="1" applyAlignment="1">
      <alignment horizontal="center"/>
    </xf>
    <xf numFmtId="3" fontId="5" fillId="4" borderId="140" xfId="0" applyNumberFormat="1" applyFont="1" applyFill="1" applyBorder="1" applyAlignment="1">
      <alignment horizontal="center"/>
    </xf>
    <xf numFmtId="3" fontId="5" fillId="4" borderId="141" xfId="0" applyNumberFormat="1" applyFont="1" applyFill="1" applyBorder="1" applyAlignment="1">
      <alignment horizontal="center"/>
    </xf>
    <xf numFmtId="3" fontId="5" fillId="4" borderId="142" xfId="0" applyNumberFormat="1" applyFont="1" applyFill="1" applyBorder="1" applyAlignment="1">
      <alignment horizontal="center"/>
    </xf>
    <xf numFmtId="3" fontId="22" fillId="4" borderId="80" xfId="0" applyNumberFormat="1" applyFont="1" applyFill="1" applyBorder="1" applyAlignment="1">
      <alignment horizontal="center"/>
    </xf>
    <xf numFmtId="3" fontId="22" fillId="4" borderId="138" xfId="0" applyNumberFormat="1" applyFont="1" applyFill="1" applyBorder="1" applyAlignment="1">
      <alignment horizontal="center"/>
    </xf>
    <xf numFmtId="3" fontId="22" fillId="4" borderId="139" xfId="0" applyNumberFormat="1" applyFont="1" applyFill="1" applyBorder="1" applyAlignment="1">
      <alignment horizontal="center"/>
    </xf>
    <xf numFmtId="3" fontId="5" fillId="4" borderId="43" xfId="0" applyNumberFormat="1" applyFont="1" applyFill="1" applyBorder="1" applyAlignment="1">
      <alignment vertical="justify"/>
    </xf>
    <xf numFmtId="1" fontId="5" fillId="0" borderId="32" xfId="0" applyNumberFormat="1" applyFont="1" applyBorder="1" applyAlignment="1">
      <alignment horizontal="center"/>
    </xf>
    <xf numFmtId="3" fontId="6" fillId="4" borderId="0" xfId="9" applyFont="1" applyFill="1"/>
    <xf numFmtId="0" fontId="5" fillId="4" borderId="144" xfId="9" applyNumberFormat="1" applyFont="1" applyFill="1" applyBorder="1"/>
    <xf numFmtId="4" fontId="5" fillId="4" borderId="145" xfId="9" applyNumberFormat="1" applyFont="1" applyFill="1" applyBorder="1"/>
    <xf numFmtId="4" fontId="5" fillId="4" borderId="144" xfId="9" applyNumberFormat="1" applyFont="1" applyFill="1" applyBorder="1"/>
    <xf numFmtId="4" fontId="5" fillId="4" borderId="144" xfId="0" applyNumberFormat="1" applyFont="1" applyFill="1" applyBorder="1" applyAlignment="1">
      <alignment horizontal="right"/>
    </xf>
    <xf numFmtId="3" fontId="5" fillId="4" borderId="25" xfId="0" applyNumberFormat="1" applyFont="1" applyFill="1" applyBorder="1" applyAlignment="1">
      <alignment vertical="justify"/>
    </xf>
    <xf numFmtId="3" fontId="5" fillId="4" borderId="111" xfId="0" applyNumberFormat="1" applyFont="1" applyFill="1" applyBorder="1" applyAlignment="1">
      <alignment vertical="justify"/>
    </xf>
    <xf numFmtId="3" fontId="5" fillId="4" borderId="42" xfId="9" applyFont="1" applyFill="1" applyBorder="1"/>
    <xf numFmtId="3" fontId="5" fillId="4" borderId="41" xfId="0" applyNumberFormat="1" applyFont="1" applyFill="1" applyBorder="1" applyAlignment="1">
      <alignment vertical="justify"/>
    </xf>
    <xf numFmtId="3" fontId="5" fillId="4" borderId="24" xfId="0" applyNumberFormat="1" applyFont="1" applyFill="1" applyBorder="1" applyAlignment="1">
      <alignment vertical="justify"/>
    </xf>
    <xf numFmtId="3" fontId="5" fillId="4" borderId="42" xfId="0" applyNumberFormat="1" applyFont="1" applyFill="1" applyBorder="1" applyAlignment="1">
      <alignment vertical="justify"/>
    </xf>
    <xf numFmtId="3" fontId="5" fillId="4" borderId="24" xfId="0" applyNumberFormat="1" applyFont="1" applyFill="1" applyBorder="1"/>
    <xf numFmtId="3" fontId="5" fillId="4" borderId="111" xfId="0" applyNumberFormat="1" applyFont="1" applyFill="1" applyBorder="1"/>
    <xf numFmtId="3" fontId="5" fillId="4" borderId="42" xfId="0" applyNumberFormat="1" applyFont="1" applyFill="1" applyBorder="1"/>
    <xf numFmtId="3" fontId="5" fillId="0" borderId="25" xfId="0" applyNumberFormat="1" applyFont="1" applyBorder="1" applyAlignment="1">
      <alignment vertical="justify"/>
    </xf>
    <xf numFmtId="3" fontId="5" fillId="0" borderId="42" xfId="0" applyNumberFormat="1" applyFont="1" applyBorder="1" applyAlignment="1">
      <alignment vertical="justify"/>
    </xf>
    <xf numFmtId="3" fontId="5" fillId="0" borderId="16" xfId="0" applyNumberFormat="1" applyFont="1" applyBorder="1" applyAlignment="1">
      <alignment vertical="justify"/>
    </xf>
    <xf numFmtId="3" fontId="5" fillId="0" borderId="25" xfId="0" applyNumberFormat="1" applyFont="1" applyBorder="1"/>
    <xf numFmtId="3" fontId="5" fillId="4" borderId="25" xfId="0" applyNumberFormat="1" applyFont="1" applyFill="1" applyBorder="1"/>
    <xf numFmtId="3" fontId="5" fillId="4" borderId="143" xfId="0" applyNumberFormat="1" applyFont="1" applyFill="1" applyBorder="1"/>
    <xf numFmtId="3" fontId="5" fillId="4" borderId="43" xfId="0" applyNumberFormat="1" applyFont="1" applyFill="1" applyBorder="1"/>
    <xf numFmtId="3" fontId="5" fillId="4" borderId="41" xfId="0" applyNumberFormat="1" applyFont="1" applyFill="1" applyBorder="1"/>
    <xf numFmtId="3" fontId="5" fillId="4" borderId="16" xfId="0" applyNumberFormat="1" applyFont="1" applyFill="1" applyBorder="1"/>
    <xf numFmtId="4" fontId="5" fillId="4" borderId="2" xfId="9" applyNumberFormat="1" applyFont="1" applyFill="1" applyBorder="1"/>
    <xf numFmtId="4" fontId="5" fillId="4" borderId="2" xfId="0" applyNumberFormat="1" applyFont="1" applyFill="1" applyBorder="1" applyAlignment="1">
      <alignment horizontal="right"/>
    </xf>
    <xf numFmtId="3" fontId="5" fillId="4" borderId="41" xfId="0" applyNumberFormat="1" applyFont="1" applyFill="1" applyBorder="1" applyAlignment="1">
      <alignment horizontal="left"/>
    </xf>
    <xf numFmtId="3" fontId="5" fillId="4" borderId="24" xfId="0" applyNumberFormat="1" applyFont="1" applyFill="1" applyBorder="1" applyAlignment="1">
      <alignment horizontal="left"/>
    </xf>
    <xf numFmtId="3" fontId="5" fillId="4" borderId="25" xfId="0" applyNumberFormat="1" applyFont="1" applyFill="1" applyBorder="1" applyAlignment="1">
      <alignment horizontal="left"/>
    </xf>
    <xf numFmtId="3" fontId="5" fillId="4" borderId="32" xfId="0" applyNumberFormat="1" applyFont="1" applyFill="1" applyBorder="1" applyAlignment="1">
      <alignment horizontal="left"/>
    </xf>
    <xf numFmtId="3" fontId="5" fillId="4" borderId="10" xfId="0" applyNumberFormat="1" applyFont="1" applyFill="1" applyBorder="1" applyAlignment="1">
      <alignment horizontal="left"/>
    </xf>
    <xf numFmtId="3" fontId="5" fillId="0" borderId="10" xfId="0" applyNumberFormat="1" applyFont="1" applyBorder="1" applyAlignment="1">
      <alignment horizontal="left"/>
    </xf>
    <xf numFmtId="3" fontId="5" fillId="0" borderId="16" xfId="9" applyFont="1" applyBorder="1"/>
    <xf numFmtId="3" fontId="5" fillId="4" borderId="25" xfId="9" applyFont="1" applyFill="1" applyBorder="1" applyAlignment="1">
      <alignment horizontal="left"/>
    </xf>
    <xf numFmtId="3" fontId="5" fillId="4" borderId="42" xfId="9" applyFont="1" applyFill="1" applyBorder="1" applyAlignment="1">
      <alignment horizontal="left"/>
    </xf>
    <xf numFmtId="3" fontId="5" fillId="4" borderId="146" xfId="0" applyNumberFormat="1" applyFont="1" applyFill="1" applyBorder="1" applyAlignment="1">
      <alignment horizontal="center"/>
    </xf>
    <xf numFmtId="4" fontId="5" fillId="0" borderId="36" xfId="9" applyNumberFormat="1" applyFont="1" applyBorder="1"/>
    <xf numFmtId="3" fontId="5" fillId="0" borderId="52" xfId="9" applyFont="1" applyBorder="1"/>
    <xf numFmtId="4" fontId="5" fillId="0" borderId="56" xfId="9" applyNumberFormat="1" applyFont="1" applyBorder="1"/>
    <xf numFmtId="4" fontId="6" fillId="0" borderId="36" xfId="9" applyNumberFormat="1" applyFont="1" applyBorder="1"/>
    <xf numFmtId="3" fontId="25" fillId="13" borderId="25" xfId="9" applyFont="1" applyFill="1" applyBorder="1" applyAlignment="1">
      <alignment horizontal="left"/>
    </xf>
    <xf numFmtId="3" fontId="25" fillId="13" borderId="15" xfId="9" applyFont="1" applyFill="1" applyBorder="1" applyAlignment="1">
      <alignment horizontal="left"/>
    </xf>
    <xf numFmtId="3" fontId="25" fillId="13" borderId="31" xfId="9" applyFont="1" applyFill="1" applyBorder="1" applyAlignment="1">
      <alignment horizontal="left"/>
    </xf>
    <xf numFmtId="3" fontId="69" fillId="0" borderId="5" xfId="9" applyFont="1" applyBorder="1"/>
    <xf numFmtId="4" fontId="21" fillId="0" borderId="0" xfId="0" applyNumberFormat="1" applyFont="1" applyAlignment="1">
      <alignment horizontal="right"/>
    </xf>
    <xf numFmtId="4" fontId="21" fillId="0" borderId="53" xfId="0" applyNumberFormat="1" applyFont="1" applyBorder="1" applyAlignment="1">
      <alignment horizontal="right"/>
    </xf>
    <xf numFmtId="4" fontId="40" fillId="0" borderId="15" xfId="0" applyNumberFormat="1" applyFont="1" applyBorder="1" applyAlignment="1">
      <alignment horizontal="right"/>
    </xf>
    <xf numFmtId="4" fontId="40" fillId="0" borderId="15" xfId="0" applyNumberFormat="1" applyFont="1" applyBorder="1" applyAlignment="1">
      <alignment horizontal="center"/>
    </xf>
    <xf numFmtId="4" fontId="18" fillId="0" borderId="57" xfId="0" applyNumberFormat="1" applyFont="1" applyBorder="1" applyAlignment="1">
      <alignment horizontal="right"/>
    </xf>
    <xf numFmtId="3" fontId="5" fillId="4" borderId="41" xfId="9" applyFont="1" applyFill="1" applyBorder="1"/>
    <xf numFmtId="3" fontId="5" fillId="4" borderId="0" xfId="9" applyFont="1" applyFill="1"/>
    <xf numFmtId="3" fontId="5" fillId="0" borderId="41" xfId="0" applyNumberFormat="1" applyFont="1" applyBorder="1"/>
    <xf numFmtId="3" fontId="5" fillId="0" borderId="24" xfId="0" applyNumberFormat="1" applyFont="1" applyBorder="1"/>
    <xf numFmtId="3" fontId="22" fillId="4" borderId="140" xfId="0" applyNumberFormat="1" applyFont="1" applyFill="1" applyBorder="1" applyAlignment="1">
      <alignment horizontal="center"/>
    </xf>
    <xf numFmtId="3" fontId="22" fillId="4" borderId="142" xfId="0" applyNumberFormat="1" applyFont="1" applyFill="1" applyBorder="1" applyAlignment="1">
      <alignment horizontal="center"/>
    </xf>
    <xf numFmtId="3" fontId="22" fillId="4" borderId="141" xfId="0" applyNumberFormat="1" applyFont="1" applyFill="1" applyBorder="1" applyAlignment="1">
      <alignment horizontal="center"/>
    </xf>
    <xf numFmtId="3" fontId="5" fillId="0" borderId="42" xfId="0" applyNumberFormat="1" applyFont="1" applyBorder="1"/>
    <xf numFmtId="3" fontId="22" fillId="4" borderId="74" xfId="0" applyNumberFormat="1" applyFont="1" applyFill="1" applyBorder="1" applyAlignment="1">
      <alignment horizontal="center"/>
    </xf>
    <xf numFmtId="3" fontId="5" fillId="4" borderId="148" xfId="0" applyNumberFormat="1" applyFont="1" applyFill="1" applyBorder="1"/>
    <xf numFmtId="4" fontId="5" fillId="4" borderId="144" xfId="9" applyNumberFormat="1" applyFont="1" applyFill="1" applyBorder="1" applyAlignment="1">
      <alignment horizontal="center"/>
    </xf>
    <xf numFmtId="4" fontId="18" fillId="4" borderId="149" xfId="0" applyNumberFormat="1" applyFont="1" applyFill="1" applyBorder="1" applyAlignment="1">
      <alignment horizontal="right"/>
    </xf>
    <xf numFmtId="3" fontId="6" fillId="4" borderId="16" xfId="0" applyNumberFormat="1" applyFont="1" applyFill="1" applyBorder="1"/>
    <xf numFmtId="0" fontId="5" fillId="4" borderId="4" xfId="9" applyNumberFormat="1" applyFont="1" applyFill="1" applyBorder="1"/>
    <xf numFmtId="4" fontId="5" fillId="4" borderId="4" xfId="9" applyNumberFormat="1" applyFont="1" applyFill="1" applyBorder="1"/>
    <xf numFmtId="4" fontId="5" fillId="4" borderId="4" xfId="9" applyNumberFormat="1" applyFont="1" applyFill="1" applyBorder="1" applyAlignment="1">
      <alignment horizontal="center"/>
    </xf>
    <xf numFmtId="4" fontId="5" fillId="4" borderId="4" xfId="0" applyNumberFormat="1" applyFont="1" applyFill="1" applyBorder="1" applyAlignment="1">
      <alignment horizontal="right"/>
    </xf>
    <xf numFmtId="3" fontId="69" fillId="21" borderId="7" xfId="9" applyFont="1" applyFill="1" applyBorder="1"/>
    <xf numFmtId="4" fontId="21" fillId="21" borderId="49" xfId="0" applyNumberFormat="1" applyFont="1" applyFill="1" applyBorder="1" applyAlignment="1">
      <alignment horizontal="right"/>
    </xf>
    <xf numFmtId="3" fontId="5" fillId="0" borderId="43" xfId="0" applyNumberFormat="1" applyFont="1" applyBorder="1" applyAlignment="1">
      <alignment vertical="justify"/>
    </xf>
    <xf numFmtId="3" fontId="25" fillId="4" borderId="0" xfId="9" applyFont="1" applyFill="1" applyAlignment="1">
      <alignment horizontal="center"/>
    </xf>
    <xf numFmtId="3" fontId="25" fillId="4" borderId="53" xfId="9" applyFont="1" applyFill="1" applyBorder="1" applyAlignment="1">
      <alignment horizontal="center"/>
    </xf>
    <xf numFmtId="4" fontId="5" fillId="4" borderId="2" xfId="9" applyNumberFormat="1" applyFont="1" applyFill="1" applyBorder="1" applyAlignment="1">
      <alignment horizontal="center"/>
    </xf>
    <xf numFmtId="3" fontId="42" fillId="4" borderId="0" xfId="9" applyFont="1" applyFill="1" applyAlignment="1">
      <alignment horizontal="center"/>
    </xf>
    <xf numFmtId="3" fontId="42" fillId="4" borderId="0" xfId="9" applyFont="1" applyFill="1"/>
    <xf numFmtId="0" fontId="70" fillId="0" borderId="0" xfId="0" applyFont="1"/>
    <xf numFmtId="0" fontId="70" fillId="0" borderId="26" xfId="0" applyFont="1" applyBorder="1"/>
    <xf numFmtId="0" fontId="71" fillId="0" borderId="0" xfId="0" applyFont="1"/>
    <xf numFmtId="0" fontId="70" fillId="0" borderId="15" xfId="0" applyFont="1" applyBorder="1"/>
    <xf numFmtId="0" fontId="70" fillId="0" borderId="5" xfId="0" applyFont="1" applyBorder="1"/>
    <xf numFmtId="0" fontId="71" fillId="0" borderId="38" xfId="0" applyFont="1" applyBorder="1"/>
    <xf numFmtId="0" fontId="71" fillId="0" borderId="35" xfId="0" applyFont="1" applyBorder="1"/>
    <xf numFmtId="0" fontId="71" fillId="0" borderId="50" xfId="0" applyFont="1" applyBorder="1"/>
    <xf numFmtId="0" fontId="71" fillId="0" borderId="51" xfId="0" applyFont="1" applyBorder="1"/>
    <xf numFmtId="0" fontId="71" fillId="0" borderId="36" xfId="0" applyFont="1" applyBorder="1"/>
    <xf numFmtId="0" fontId="71" fillId="0" borderId="53" xfId="0" applyFont="1" applyBorder="1"/>
    <xf numFmtId="0" fontId="71" fillId="0" borderId="4" xfId="0" applyFont="1" applyBorder="1"/>
    <xf numFmtId="0" fontId="71" fillId="0" borderId="153" xfId="0" applyFont="1" applyBorder="1"/>
    <xf numFmtId="0" fontId="71" fillId="0" borderId="2" xfId="0" applyFont="1" applyBorder="1"/>
    <xf numFmtId="0" fontId="71" fillId="0" borderId="24" xfId="0" applyFont="1" applyBorder="1"/>
    <xf numFmtId="0" fontId="71" fillId="0" borderId="26" xfId="0" applyFont="1" applyBorder="1"/>
    <xf numFmtId="0" fontId="71" fillId="0" borderId="16" xfId="0" applyFont="1" applyBorder="1"/>
    <xf numFmtId="0" fontId="71" fillId="0" borderId="30" xfId="0" applyFont="1" applyBorder="1"/>
    <xf numFmtId="0" fontId="71" fillId="0" borderId="37" xfId="0" applyFont="1" applyBorder="1"/>
    <xf numFmtId="0" fontId="71" fillId="0" borderId="39" xfId="0" applyFont="1" applyBorder="1"/>
    <xf numFmtId="4" fontId="70" fillId="0" borderId="3" xfId="0" applyNumberFormat="1" applyFont="1" applyBorder="1"/>
    <xf numFmtId="3" fontId="25" fillId="13" borderId="5" xfId="9" applyFont="1" applyFill="1" applyBorder="1" applyAlignment="1">
      <alignment horizontal="left"/>
    </xf>
    <xf numFmtId="3" fontId="16" fillId="13" borderId="1" xfId="9" applyFont="1" applyFill="1" applyBorder="1" applyAlignment="1">
      <alignment horizontal="center" vertical="center" wrapText="1"/>
    </xf>
    <xf numFmtId="3" fontId="16" fillId="13" borderId="69" xfId="9" applyFont="1" applyFill="1" applyBorder="1" applyAlignment="1">
      <alignment horizontal="center" vertical="center" wrapText="1"/>
    </xf>
    <xf numFmtId="4" fontId="16" fillId="13" borderId="147" xfId="9" applyNumberFormat="1" applyFont="1" applyFill="1" applyBorder="1" applyAlignment="1">
      <alignment horizontal="center"/>
    </xf>
    <xf numFmtId="4" fontId="16" fillId="13" borderId="150" xfId="9" applyNumberFormat="1" applyFont="1" applyFill="1" applyBorder="1" applyAlignment="1">
      <alignment horizontal="center"/>
    </xf>
    <xf numFmtId="4" fontId="16" fillId="13" borderId="7" xfId="9" applyNumberFormat="1" applyFont="1" applyFill="1" applyBorder="1" applyAlignment="1">
      <alignment horizontal="center"/>
    </xf>
    <xf numFmtId="4" fontId="16" fillId="13" borderId="79" xfId="9" applyNumberFormat="1" applyFont="1" applyFill="1" applyBorder="1" applyAlignment="1">
      <alignment horizontal="center"/>
    </xf>
    <xf numFmtId="4" fontId="16" fillId="13" borderId="66" xfId="9" applyNumberFormat="1" applyFont="1" applyFill="1" applyBorder="1" applyAlignment="1">
      <alignment horizontal="center"/>
    </xf>
    <xf numFmtId="4" fontId="16" fillId="13" borderId="135" xfId="9" applyNumberFormat="1" applyFont="1" applyFill="1" applyBorder="1" applyAlignment="1">
      <alignment horizontal="center"/>
    </xf>
    <xf numFmtId="3" fontId="25" fillId="13" borderId="1" xfId="9" applyFont="1" applyFill="1" applyBorder="1" applyAlignment="1">
      <alignment horizontal="left"/>
    </xf>
    <xf numFmtId="3" fontId="25" fillId="13" borderId="2" xfId="9" applyFont="1" applyFill="1" applyBorder="1" applyAlignment="1">
      <alignment horizontal="left"/>
    </xf>
    <xf numFmtId="3" fontId="25" fillId="13" borderId="3" xfId="9" applyFont="1" applyFill="1" applyBorder="1" applyAlignment="1">
      <alignment horizontal="left"/>
    </xf>
    <xf numFmtId="3" fontId="25" fillId="13" borderId="16" xfId="9" applyFont="1" applyFill="1" applyBorder="1" applyAlignment="1">
      <alignment horizontal="left"/>
    </xf>
    <xf numFmtId="3" fontId="25" fillId="13" borderId="4" xfId="9" applyFont="1" applyFill="1" applyBorder="1" applyAlignment="1">
      <alignment horizontal="left"/>
    </xf>
    <xf numFmtId="3" fontId="25" fillId="13" borderId="30" xfId="9" applyFont="1" applyFill="1" applyBorder="1" applyAlignment="1">
      <alignment horizontal="left"/>
    </xf>
    <xf numFmtId="4" fontId="16" fillId="13" borderId="67" xfId="9" applyNumberFormat="1" applyFont="1" applyFill="1" applyBorder="1" applyAlignment="1">
      <alignment horizontal="center"/>
    </xf>
    <xf numFmtId="4" fontId="16" fillId="13" borderId="68" xfId="9" applyNumberFormat="1" applyFont="1" applyFill="1" applyBorder="1" applyAlignment="1">
      <alignment horizontal="center"/>
    </xf>
    <xf numFmtId="4" fontId="16" fillId="13" borderId="5" xfId="9" applyNumberFormat="1" applyFont="1" applyFill="1" applyBorder="1" applyAlignment="1">
      <alignment horizontal="center"/>
    </xf>
    <xf numFmtId="4" fontId="16" fillId="13" borderId="58" xfId="9" applyNumberFormat="1" applyFont="1" applyFill="1" applyBorder="1" applyAlignment="1">
      <alignment horizontal="center"/>
    </xf>
    <xf numFmtId="4" fontId="16" fillId="13" borderId="6" xfId="9" applyNumberFormat="1" applyFont="1" applyFill="1" applyBorder="1" applyAlignment="1">
      <alignment horizontal="center"/>
    </xf>
    <xf numFmtId="3" fontId="5" fillId="13" borderId="81" xfId="0" applyNumberFormat="1" applyFont="1" applyFill="1" applyBorder="1" applyAlignment="1">
      <alignment horizontal="center"/>
    </xf>
    <xf numFmtId="3" fontId="5" fillId="13" borderId="72" xfId="0" applyNumberFormat="1" applyFont="1" applyFill="1" applyBorder="1" applyAlignment="1">
      <alignment horizontal="center"/>
    </xf>
    <xf numFmtId="3" fontId="5" fillId="13" borderId="82" xfId="0" applyNumberFormat="1" applyFont="1" applyFill="1" applyBorder="1" applyAlignment="1">
      <alignment horizontal="center"/>
    </xf>
    <xf numFmtId="0" fontId="6" fillId="2" borderId="6" xfId="9" applyNumberFormat="1" applyFont="1" applyFill="1" applyBorder="1" applyAlignment="1">
      <alignment horizontal="center" vertical="center"/>
    </xf>
    <xf numFmtId="0" fontId="6" fillId="2" borderId="7" xfId="9" applyNumberFormat="1" applyFont="1" applyFill="1" applyBorder="1" applyAlignment="1">
      <alignment horizontal="center" vertical="center"/>
    </xf>
    <xf numFmtId="4" fontId="6" fillId="2" borderId="3" xfId="9" applyNumberFormat="1" applyFont="1" applyFill="1" applyBorder="1" applyAlignment="1">
      <alignment horizontal="center"/>
    </xf>
    <xf numFmtId="4" fontId="6" fillId="2" borderId="5" xfId="9" applyNumberFormat="1" applyFont="1" applyFill="1" applyBorder="1" applyAlignment="1">
      <alignment horizontal="center"/>
    </xf>
    <xf numFmtId="3" fontId="6" fillId="2" borderId="5" xfId="9" applyFont="1" applyFill="1" applyBorder="1" applyAlignment="1">
      <alignment horizontal="center"/>
    </xf>
    <xf numFmtId="4" fontId="6" fillId="2" borderId="58" xfId="9" applyNumberFormat="1" applyFont="1" applyFill="1" applyBorder="1" applyAlignment="1">
      <alignment horizontal="center" vertical="center"/>
    </xf>
    <xf numFmtId="4" fontId="16" fillId="13" borderId="75" xfId="9" applyNumberFormat="1" applyFont="1" applyFill="1" applyBorder="1" applyAlignment="1">
      <alignment horizontal="center"/>
    </xf>
    <xf numFmtId="3" fontId="25" fillId="13" borderId="5" xfId="9" applyFont="1" applyFill="1" applyBorder="1" applyAlignment="1">
      <alignment horizontal="left" vertical="justify"/>
    </xf>
    <xf numFmtId="3" fontId="25" fillId="13" borderId="5" xfId="9" applyFont="1" applyFill="1" applyBorder="1" applyAlignment="1">
      <alignment horizontal="left" vertical="center"/>
    </xf>
    <xf numFmtId="3" fontId="5" fillId="0" borderId="55" xfId="9" applyFont="1" applyBorder="1" applyAlignment="1">
      <alignment horizontal="center"/>
    </xf>
    <xf numFmtId="3" fontId="5" fillId="0" borderId="4" xfId="9" applyFont="1" applyBorder="1" applyAlignment="1">
      <alignment horizontal="center"/>
    </xf>
    <xf numFmtId="3" fontId="5" fillId="0" borderId="52" xfId="9" applyFont="1" applyBorder="1" applyAlignment="1">
      <alignment horizontal="center"/>
    </xf>
    <xf numFmtId="3" fontId="5" fillId="13" borderId="35" xfId="9" applyFont="1" applyFill="1" applyBorder="1" applyAlignment="1">
      <alignment horizontal="center"/>
    </xf>
    <xf numFmtId="3" fontId="5" fillId="13" borderId="50" xfId="9" applyFont="1" applyFill="1" applyBorder="1" applyAlignment="1">
      <alignment horizontal="center"/>
    </xf>
    <xf numFmtId="3" fontId="5" fillId="13" borderId="51" xfId="9" applyFont="1" applyFill="1" applyBorder="1" applyAlignment="1">
      <alignment horizontal="center"/>
    </xf>
    <xf numFmtId="3" fontId="43" fillId="4" borderId="1" xfId="9" applyFont="1" applyFill="1" applyBorder="1" applyAlignment="1">
      <alignment horizontal="center" vertical="center"/>
    </xf>
    <xf numFmtId="3" fontId="43" fillId="4" borderId="2" xfId="9" applyFont="1" applyFill="1" applyBorder="1" applyAlignment="1">
      <alignment horizontal="center" vertical="center"/>
    </xf>
    <xf numFmtId="3" fontId="43" fillId="4" borderId="3" xfId="9" applyFont="1" applyFill="1" applyBorder="1" applyAlignment="1">
      <alignment horizontal="center" vertical="center"/>
    </xf>
    <xf numFmtId="4" fontId="18" fillId="4" borderId="1" xfId="9" applyNumberFormat="1" applyFont="1" applyFill="1" applyBorder="1" applyAlignment="1">
      <alignment horizontal="center"/>
    </xf>
    <xf numFmtId="4" fontId="18" fillId="4" borderId="2" xfId="9" applyNumberFormat="1" applyFont="1" applyFill="1" applyBorder="1" applyAlignment="1">
      <alignment horizontal="center"/>
    </xf>
    <xf numFmtId="4" fontId="18" fillId="4" borderId="3" xfId="9" applyNumberFormat="1" applyFont="1" applyFill="1" applyBorder="1" applyAlignment="1">
      <alignment horizontal="center"/>
    </xf>
    <xf numFmtId="3" fontId="42" fillId="4" borderId="15" xfId="9" applyFont="1" applyFill="1" applyBorder="1" applyAlignment="1">
      <alignment horizontal="center"/>
    </xf>
    <xf numFmtId="3" fontId="42" fillId="4" borderId="2" xfId="9" applyFont="1" applyFill="1" applyBorder="1" applyAlignment="1">
      <alignment horizontal="center"/>
    </xf>
    <xf numFmtId="3" fontId="16" fillId="13" borderId="25" xfId="9" applyFont="1" applyFill="1" applyBorder="1" applyAlignment="1">
      <alignment horizontal="center" vertical="center"/>
    </xf>
    <xf numFmtId="3" fontId="16" fillId="13" borderId="15" xfId="9" applyFont="1" applyFill="1" applyBorder="1" applyAlignment="1">
      <alignment horizontal="center" vertical="center"/>
    </xf>
    <xf numFmtId="3" fontId="16" fillId="13" borderId="57" xfId="9" applyFont="1" applyFill="1" applyBorder="1" applyAlignment="1">
      <alignment horizontal="center" vertical="center"/>
    </xf>
    <xf numFmtId="3" fontId="16" fillId="13" borderId="3" xfId="9" applyFont="1" applyFill="1" applyBorder="1" applyAlignment="1">
      <alignment horizontal="center" vertical="center" wrapText="1"/>
    </xf>
    <xf numFmtId="4" fontId="16" fillId="13" borderId="1" xfId="9" applyNumberFormat="1" applyFont="1" applyFill="1" applyBorder="1" applyAlignment="1">
      <alignment horizontal="center"/>
    </xf>
    <xf numFmtId="4" fontId="16" fillId="13" borderId="34" xfId="9" applyNumberFormat="1" applyFont="1" applyFill="1" applyBorder="1" applyAlignment="1">
      <alignment horizontal="center"/>
    </xf>
    <xf numFmtId="4" fontId="16" fillId="13" borderId="134" xfId="9" applyNumberFormat="1" applyFont="1" applyFill="1" applyBorder="1" applyAlignment="1">
      <alignment horizontal="center"/>
    </xf>
    <xf numFmtId="4" fontId="16" fillId="13" borderId="64" xfId="9" applyNumberFormat="1" applyFont="1" applyFill="1" applyBorder="1" applyAlignment="1">
      <alignment horizontal="center"/>
    </xf>
    <xf numFmtId="4" fontId="16" fillId="18" borderId="105" xfId="9" applyNumberFormat="1" applyFont="1" applyFill="1" applyBorder="1" applyAlignment="1">
      <alignment horizontal="center"/>
    </xf>
    <xf numFmtId="4" fontId="16" fillId="18" borderId="2" xfId="9" applyNumberFormat="1" applyFont="1" applyFill="1" applyBorder="1" applyAlignment="1">
      <alignment horizontal="center"/>
    </xf>
    <xf numFmtId="4" fontId="16" fillId="18" borderId="3" xfId="9" applyNumberFormat="1" applyFont="1" applyFill="1" applyBorder="1" applyAlignment="1">
      <alignment horizontal="center"/>
    </xf>
    <xf numFmtId="4" fontId="16" fillId="18" borderId="1" xfId="9" applyNumberFormat="1" applyFont="1" applyFill="1" applyBorder="1" applyAlignment="1">
      <alignment horizontal="center"/>
    </xf>
    <xf numFmtId="4" fontId="16" fillId="18" borderId="69" xfId="9" applyNumberFormat="1" applyFont="1" applyFill="1" applyBorder="1" applyAlignment="1">
      <alignment horizontal="center"/>
    </xf>
    <xf numFmtId="4" fontId="16" fillId="13" borderId="152" xfId="9" applyNumberFormat="1" applyFont="1" applyFill="1" applyBorder="1" applyAlignment="1">
      <alignment horizontal="center"/>
    </xf>
    <xf numFmtId="4" fontId="16" fillId="13" borderId="151" xfId="9" applyNumberFormat="1" applyFont="1" applyFill="1" applyBorder="1" applyAlignment="1">
      <alignment horizontal="center"/>
    </xf>
    <xf numFmtId="4" fontId="25" fillId="23" borderId="2" xfId="9" applyNumberFormat="1" applyFont="1" applyFill="1" applyBorder="1" applyAlignment="1">
      <alignment horizontal="center"/>
    </xf>
    <xf numFmtId="4" fontId="25" fillId="23" borderId="3" xfId="9" applyNumberFormat="1" applyFont="1" applyFill="1" applyBorder="1" applyAlignment="1">
      <alignment horizontal="center"/>
    </xf>
    <xf numFmtId="4" fontId="43" fillId="13" borderId="66" xfId="9" applyNumberFormat="1" applyFont="1" applyFill="1" applyBorder="1" applyAlignment="1">
      <alignment horizontal="center"/>
    </xf>
    <xf numFmtId="4" fontId="43" fillId="13" borderId="68" xfId="9" applyNumberFormat="1" applyFont="1" applyFill="1" applyBorder="1" applyAlignment="1">
      <alignment horizontal="center"/>
    </xf>
    <xf numFmtId="4" fontId="6" fillId="9" borderId="0" xfId="1" applyNumberFormat="1" applyFont="1" applyFill="1" applyBorder="1" applyAlignment="1">
      <alignment horizontal="center"/>
    </xf>
    <xf numFmtId="4" fontId="6" fillId="9" borderId="4" xfId="1" applyNumberFormat="1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 wrapText="1"/>
    </xf>
    <xf numFmtId="0" fontId="13" fillId="9" borderId="2" xfId="0" applyFont="1" applyFill="1" applyBorder="1" applyAlignment="1">
      <alignment horizontal="center" wrapText="1"/>
    </xf>
    <xf numFmtId="0" fontId="16" fillId="17" borderId="35" xfId="0" applyFont="1" applyFill="1" applyBorder="1" applyAlignment="1">
      <alignment horizontal="center" vertical="center" wrapText="1"/>
    </xf>
    <xf numFmtId="0" fontId="16" fillId="17" borderId="37" xfId="0" applyFont="1" applyFill="1" applyBorder="1" applyAlignment="1">
      <alignment horizontal="center" vertical="center" wrapText="1"/>
    </xf>
    <xf numFmtId="166" fontId="39" fillId="15" borderId="34" xfId="0" applyNumberFormat="1" applyFont="1" applyFill="1" applyBorder="1" applyAlignment="1">
      <alignment horizontal="center" vertical="center"/>
    </xf>
    <xf numFmtId="166" fontId="39" fillId="15" borderId="64" xfId="0" applyNumberFormat="1" applyFont="1" applyFill="1" applyBorder="1" applyAlignment="1">
      <alignment horizontal="center" vertical="center"/>
    </xf>
    <xf numFmtId="166" fontId="39" fillId="15" borderId="65" xfId="0" applyNumberFormat="1" applyFont="1" applyFill="1" applyBorder="1" applyAlignment="1">
      <alignment horizontal="center" vertical="center"/>
    </xf>
    <xf numFmtId="166" fontId="6" fillId="9" borderId="1" xfId="0" applyNumberFormat="1" applyFont="1" applyFill="1" applyBorder="1" applyAlignment="1">
      <alignment horizontal="center" vertical="center"/>
    </xf>
    <xf numFmtId="166" fontId="6" fillId="9" borderId="3" xfId="0" applyNumberFormat="1" applyFont="1" applyFill="1" applyBorder="1" applyAlignment="1">
      <alignment horizontal="center" vertical="center"/>
    </xf>
    <xf numFmtId="0" fontId="31" fillId="9" borderId="62" xfId="0" applyFont="1" applyFill="1" applyBorder="1" applyAlignment="1">
      <alignment horizontal="center" vertical="center"/>
    </xf>
    <xf numFmtId="0" fontId="31" fillId="9" borderId="2" xfId="0" applyFont="1" applyFill="1" applyBorder="1" applyAlignment="1">
      <alignment horizontal="center" vertical="center"/>
    </xf>
    <xf numFmtId="1" fontId="16" fillId="12" borderId="1" xfId="0" applyNumberFormat="1" applyFont="1" applyFill="1" applyBorder="1" applyAlignment="1">
      <alignment horizontal="center"/>
    </xf>
    <xf numFmtId="1" fontId="16" fillId="12" borderId="2" xfId="0" applyNumberFormat="1" applyFont="1" applyFill="1" applyBorder="1" applyAlignment="1">
      <alignment horizontal="center"/>
    </xf>
    <xf numFmtId="1" fontId="16" fillId="12" borderId="3" xfId="0" applyNumberFormat="1" applyFont="1" applyFill="1" applyBorder="1" applyAlignment="1">
      <alignment horizontal="center"/>
    </xf>
    <xf numFmtId="4" fontId="6" fillId="10" borderId="16" xfId="3" applyNumberFormat="1" applyFont="1" applyFill="1" applyBorder="1" applyAlignment="1">
      <alignment horizontal="left"/>
    </xf>
    <xf numFmtId="4" fontId="6" fillId="10" borderId="30" xfId="3" applyNumberFormat="1" applyFont="1" applyFill="1" applyBorder="1" applyAlignment="1">
      <alignment horizontal="left"/>
    </xf>
    <xf numFmtId="2" fontId="6" fillId="10" borderId="6" xfId="3" applyNumberFormat="1" applyFont="1" applyFill="1" applyBorder="1" applyAlignment="1">
      <alignment horizontal="center" vertical="center"/>
    </xf>
    <xf numFmtId="2" fontId="6" fillId="10" borderId="14" xfId="3" applyNumberFormat="1" applyFont="1" applyFill="1" applyBorder="1" applyAlignment="1">
      <alignment horizontal="center" vertical="center"/>
    </xf>
    <xf numFmtId="2" fontId="6" fillId="10" borderId="7" xfId="3" applyNumberFormat="1" applyFont="1" applyFill="1" applyBorder="1" applyAlignment="1">
      <alignment horizontal="center" vertical="center"/>
    </xf>
    <xf numFmtId="166" fontId="6" fillId="10" borderId="6" xfId="0" applyNumberFormat="1" applyFont="1" applyFill="1" applyBorder="1" applyAlignment="1">
      <alignment horizontal="center" vertical="center" wrapText="1"/>
    </xf>
    <xf numFmtId="166" fontId="6" fillId="10" borderId="7" xfId="0" applyNumberFormat="1" applyFont="1" applyFill="1" applyBorder="1" applyAlignment="1">
      <alignment horizontal="center" vertical="center" wrapText="1"/>
    </xf>
    <xf numFmtId="166" fontId="6" fillId="11" borderId="1" xfId="0" applyNumberFormat="1" applyFont="1" applyFill="1" applyBorder="1" applyAlignment="1">
      <alignment horizontal="center" vertical="center"/>
    </xf>
    <xf numFmtId="166" fontId="6" fillId="11" borderId="2" xfId="0" applyNumberFormat="1" applyFont="1" applyFill="1" applyBorder="1" applyAlignment="1">
      <alignment horizontal="center" vertical="center"/>
    </xf>
    <xf numFmtId="166" fontId="6" fillId="11" borderId="3" xfId="0" applyNumberFormat="1" applyFont="1" applyFill="1" applyBorder="1" applyAlignment="1">
      <alignment horizontal="center" vertical="center"/>
    </xf>
    <xf numFmtId="0" fontId="16" fillId="11" borderId="37" xfId="0" applyFont="1" applyFill="1" applyBorder="1" applyAlignment="1">
      <alignment horizontal="center"/>
    </xf>
    <xf numFmtId="0" fontId="16" fillId="11" borderId="38" xfId="0" applyFont="1" applyFill="1" applyBorder="1" applyAlignment="1">
      <alignment horizontal="center"/>
    </xf>
    <xf numFmtId="0" fontId="16" fillId="11" borderId="39" xfId="0" applyFont="1" applyFill="1" applyBorder="1" applyAlignment="1">
      <alignment horizontal="center"/>
    </xf>
    <xf numFmtId="2" fontId="6" fillId="9" borderId="1" xfId="3" applyNumberFormat="1" applyFont="1" applyFill="1" applyBorder="1" applyAlignment="1">
      <alignment horizontal="center" wrapText="1"/>
    </xf>
    <xf numFmtId="2" fontId="6" fillId="9" borderId="3" xfId="3" applyNumberFormat="1" applyFont="1" applyFill="1" applyBorder="1" applyAlignment="1">
      <alignment horizontal="center" wrapText="1"/>
    </xf>
    <xf numFmtId="2" fontId="6" fillId="9" borderId="1" xfId="0" applyNumberFormat="1" applyFont="1" applyFill="1" applyBorder="1" applyAlignment="1">
      <alignment horizontal="center"/>
    </xf>
    <xf numFmtId="2" fontId="6" fillId="9" borderId="2" xfId="0" applyNumberFormat="1" applyFont="1" applyFill="1" applyBorder="1" applyAlignment="1">
      <alignment horizontal="center"/>
    </xf>
    <xf numFmtId="2" fontId="6" fillId="9" borderId="3" xfId="0" applyNumberFormat="1" applyFont="1" applyFill="1" applyBorder="1" applyAlignment="1">
      <alignment horizontal="center"/>
    </xf>
    <xf numFmtId="166" fontId="6" fillId="10" borderId="14" xfId="0" applyNumberFormat="1" applyFont="1" applyFill="1" applyBorder="1" applyAlignment="1">
      <alignment horizontal="center" vertical="center" wrapText="1"/>
    </xf>
    <xf numFmtId="0" fontId="18" fillId="17" borderId="4" xfId="0" applyFont="1" applyFill="1" applyBorder="1" applyAlignment="1">
      <alignment horizontal="left"/>
    </xf>
    <xf numFmtId="0" fontId="18" fillId="17" borderId="52" xfId="0" applyFont="1" applyFill="1" applyBorder="1" applyAlignment="1">
      <alignment horizontal="left"/>
    </xf>
    <xf numFmtId="0" fontId="16" fillId="11" borderId="36" xfId="0" applyFont="1" applyFill="1" applyBorder="1" applyAlignment="1">
      <alignment horizontal="center"/>
    </xf>
    <xf numFmtId="0" fontId="16" fillId="11" borderId="0" xfId="0" applyFont="1" applyFill="1" applyAlignment="1">
      <alignment horizontal="center"/>
    </xf>
    <xf numFmtId="0" fontId="16" fillId="11" borderId="53" xfId="0" applyFont="1" applyFill="1" applyBorder="1" applyAlignment="1">
      <alignment horizontal="center"/>
    </xf>
    <xf numFmtId="0" fontId="18" fillId="17" borderId="15" xfId="0" applyFont="1" applyFill="1" applyBorder="1" applyAlignment="1">
      <alignment horizontal="left"/>
    </xf>
    <xf numFmtId="0" fontId="18" fillId="17" borderId="57" xfId="0" applyFont="1" applyFill="1" applyBorder="1" applyAlignment="1">
      <alignment horizontal="left"/>
    </xf>
    <xf numFmtId="0" fontId="16" fillId="11" borderId="61" xfId="0" applyFont="1" applyFill="1" applyBorder="1" applyAlignment="1">
      <alignment horizontal="center" vertical="center"/>
    </xf>
    <xf numFmtId="0" fontId="16" fillId="11" borderId="71" xfId="0" applyFont="1" applyFill="1" applyBorder="1" applyAlignment="1">
      <alignment horizontal="center" vertical="center"/>
    </xf>
    <xf numFmtId="4" fontId="6" fillId="9" borderId="1" xfId="1" applyNumberFormat="1" applyFont="1" applyFill="1" applyBorder="1" applyAlignment="1">
      <alignment horizontal="center"/>
    </xf>
    <xf numFmtId="4" fontId="6" fillId="9" borderId="2" xfId="1" applyNumberFormat="1" applyFont="1" applyFill="1" applyBorder="1" applyAlignment="1">
      <alignment horizontal="center"/>
    </xf>
    <xf numFmtId="4" fontId="6" fillId="9" borderId="3" xfId="1" applyNumberFormat="1" applyFont="1" applyFill="1" applyBorder="1" applyAlignment="1">
      <alignment horizontal="center"/>
    </xf>
    <xf numFmtId="4" fontId="6" fillId="9" borderId="6" xfId="1" applyNumberFormat="1" applyFont="1" applyFill="1" applyBorder="1" applyAlignment="1">
      <alignment horizontal="center" wrapText="1"/>
    </xf>
    <xf numFmtId="4" fontId="6" fillId="9" borderId="7" xfId="1" applyNumberFormat="1" applyFont="1" applyFill="1" applyBorder="1" applyAlignment="1">
      <alignment horizontal="center" wrapText="1"/>
    </xf>
    <xf numFmtId="168" fontId="6" fillId="9" borderId="6" xfId="0" applyNumberFormat="1" applyFont="1" applyFill="1" applyBorder="1" applyAlignment="1">
      <alignment horizontal="center" vertical="center"/>
    </xf>
    <xf numFmtId="168" fontId="6" fillId="9" borderId="7" xfId="0" applyNumberFormat="1" applyFont="1" applyFill="1" applyBorder="1" applyAlignment="1">
      <alignment horizontal="center" vertical="center"/>
    </xf>
    <xf numFmtId="1" fontId="6" fillId="9" borderId="6" xfId="0" applyNumberFormat="1" applyFont="1" applyFill="1" applyBorder="1" applyAlignment="1">
      <alignment horizontal="center" wrapText="1"/>
    </xf>
    <xf numFmtId="1" fontId="6" fillId="9" borderId="7" xfId="0" applyNumberFormat="1" applyFont="1" applyFill="1" applyBorder="1" applyAlignment="1">
      <alignment horizontal="center" wrapText="1"/>
    </xf>
    <xf numFmtId="166" fontId="6" fillId="9" borderId="6" xfId="0" applyNumberFormat="1" applyFont="1" applyFill="1" applyBorder="1" applyAlignment="1">
      <alignment horizontal="center" vertical="center"/>
    </xf>
    <xf numFmtId="166" fontId="6" fillId="9" borderId="7" xfId="0" applyNumberFormat="1" applyFont="1" applyFill="1" applyBorder="1" applyAlignment="1">
      <alignment horizontal="center" vertical="center"/>
    </xf>
    <xf numFmtId="2" fontId="6" fillId="9" borderId="16" xfId="0" applyNumberFormat="1" applyFont="1" applyFill="1" applyBorder="1" applyAlignment="1">
      <alignment horizontal="center"/>
    </xf>
    <xf numFmtId="2" fontId="6" fillId="9" borderId="4" xfId="0" applyNumberFormat="1" applyFont="1" applyFill="1" applyBorder="1" applyAlignment="1">
      <alignment horizontal="center"/>
    </xf>
    <xf numFmtId="2" fontId="6" fillId="9" borderId="16" xfId="3" applyNumberFormat="1" applyFont="1" applyFill="1" applyBorder="1" applyAlignment="1">
      <alignment horizontal="center" wrapText="1"/>
    </xf>
    <xf numFmtId="2" fontId="6" fillId="9" borderId="30" xfId="3" applyNumberFormat="1" applyFont="1" applyFill="1" applyBorder="1" applyAlignment="1">
      <alignment horizontal="center" wrapText="1"/>
    </xf>
    <xf numFmtId="166" fontId="24" fillId="11" borderId="34" xfId="0" applyNumberFormat="1" applyFont="1" applyFill="1" applyBorder="1" applyAlignment="1">
      <alignment horizontal="center" vertical="center"/>
    </xf>
    <xf numFmtId="166" fontId="24" fillId="11" borderId="64" xfId="0" applyNumberFormat="1" applyFont="1" applyFill="1" applyBorder="1" applyAlignment="1">
      <alignment horizontal="center" vertical="center"/>
    </xf>
    <xf numFmtId="166" fontId="24" fillId="11" borderId="65" xfId="0" applyNumberFormat="1" applyFont="1" applyFill="1" applyBorder="1" applyAlignment="1">
      <alignment horizontal="center" vertical="center"/>
    </xf>
    <xf numFmtId="1" fontId="16" fillId="10" borderId="25" xfId="3" applyNumberFormat="1" applyFont="1" applyFill="1" applyBorder="1" applyAlignment="1">
      <alignment horizontal="center" vertical="center" wrapText="1"/>
    </xf>
    <xf numFmtId="1" fontId="16" fillId="10" borderId="24" xfId="3" applyNumberFormat="1" applyFont="1" applyFill="1" applyBorder="1" applyAlignment="1">
      <alignment horizontal="center" vertical="center" wrapText="1"/>
    </xf>
    <xf numFmtId="1" fontId="16" fillId="10" borderId="16" xfId="3" applyNumberFormat="1" applyFont="1" applyFill="1" applyBorder="1" applyAlignment="1">
      <alignment horizontal="center" vertical="center" wrapText="1"/>
    </xf>
    <xf numFmtId="166" fontId="24" fillId="9" borderId="1" xfId="0" applyNumberFormat="1" applyFont="1" applyFill="1" applyBorder="1" applyAlignment="1">
      <alignment horizontal="center" vertical="center"/>
    </xf>
    <xf numFmtId="166" fontId="24" fillId="9" borderId="2" xfId="0" applyNumberFormat="1" applyFont="1" applyFill="1" applyBorder="1" applyAlignment="1">
      <alignment horizontal="center" vertical="center"/>
    </xf>
    <xf numFmtId="166" fontId="24" fillId="9" borderId="69" xfId="0" applyNumberFormat="1" applyFont="1" applyFill="1" applyBorder="1" applyAlignment="1">
      <alignment horizontal="center" vertical="center"/>
    </xf>
    <xf numFmtId="166" fontId="31" fillId="11" borderId="34" xfId="0" applyNumberFormat="1" applyFont="1" applyFill="1" applyBorder="1" applyAlignment="1">
      <alignment horizontal="center" vertical="center"/>
    </xf>
    <xf numFmtId="166" fontId="31" fillId="11" borderId="65" xfId="0" applyNumberFormat="1" applyFont="1" applyFill="1" applyBorder="1" applyAlignment="1">
      <alignment horizontal="center" vertical="center"/>
    </xf>
    <xf numFmtId="4" fontId="37" fillId="11" borderId="35" xfId="3" applyNumberFormat="1" applyFont="1" applyFill="1" applyBorder="1" applyAlignment="1">
      <alignment horizontal="center" vertical="center" wrapText="1"/>
    </xf>
    <xf numFmtId="4" fontId="37" fillId="11" borderId="50" xfId="3" applyNumberFormat="1" applyFont="1" applyFill="1" applyBorder="1" applyAlignment="1">
      <alignment horizontal="center" vertical="center" wrapText="1"/>
    </xf>
    <xf numFmtId="4" fontId="37" fillId="11" borderId="51" xfId="3" applyNumberFormat="1" applyFont="1" applyFill="1" applyBorder="1" applyAlignment="1">
      <alignment horizontal="center" vertical="center" wrapText="1"/>
    </xf>
    <xf numFmtId="4" fontId="37" fillId="11" borderId="37" xfId="3" applyNumberFormat="1" applyFont="1" applyFill="1" applyBorder="1" applyAlignment="1">
      <alignment horizontal="center" vertical="center" wrapText="1"/>
    </xf>
    <xf numFmtId="4" fontId="37" fillId="11" borderId="38" xfId="3" applyNumberFormat="1" applyFont="1" applyFill="1" applyBorder="1" applyAlignment="1">
      <alignment horizontal="center" vertical="center" wrapText="1"/>
    </xf>
    <xf numFmtId="4" fontId="37" fillId="11" borderId="39" xfId="3" applyNumberFormat="1" applyFont="1" applyFill="1" applyBorder="1" applyAlignment="1">
      <alignment horizontal="center" vertical="center" wrapText="1"/>
    </xf>
    <xf numFmtId="166" fontId="36" fillId="0" borderId="2" xfId="0" applyNumberFormat="1" applyFont="1" applyBorder="1" applyAlignment="1">
      <alignment horizontal="center" vertical="center"/>
    </xf>
    <xf numFmtId="166" fontId="36" fillId="0" borderId="69" xfId="0" applyNumberFormat="1" applyFont="1" applyBorder="1" applyAlignment="1">
      <alignment horizontal="center" vertical="center"/>
    </xf>
    <xf numFmtId="1" fontId="16" fillId="14" borderId="34" xfId="0" applyNumberFormat="1" applyFont="1" applyFill="1" applyBorder="1" applyAlignment="1">
      <alignment horizontal="center"/>
    </xf>
    <xf numFmtId="1" fontId="16" fillId="14" borderId="64" xfId="0" applyNumberFormat="1" applyFont="1" applyFill="1" applyBorder="1" applyAlignment="1">
      <alignment horizontal="center"/>
    </xf>
    <xf numFmtId="1" fontId="16" fillId="14" borderId="65" xfId="0" applyNumberFormat="1" applyFont="1" applyFill="1" applyBorder="1" applyAlignment="1">
      <alignment horizontal="center"/>
    </xf>
    <xf numFmtId="0" fontId="55" fillId="2" borderId="1" xfId="11" applyFont="1" applyFill="1" applyBorder="1" applyAlignment="1">
      <alignment horizontal="center" vertical="center"/>
    </xf>
    <xf numFmtId="0" fontId="55" fillId="2" borderId="2" xfId="11" applyFont="1" applyFill="1" applyBorder="1" applyAlignment="1">
      <alignment horizontal="center" vertical="center"/>
    </xf>
    <xf numFmtId="0" fontId="55" fillId="2" borderId="3" xfId="11" applyFont="1" applyFill="1" applyBorder="1" applyAlignment="1">
      <alignment horizontal="center" vertical="center"/>
    </xf>
    <xf numFmtId="0" fontId="67" fillId="13" borderId="1" xfId="0" applyFont="1" applyFill="1" applyBorder="1" applyAlignment="1">
      <alignment horizontal="center" vertical="center"/>
    </xf>
    <xf numFmtId="0" fontId="67" fillId="13" borderId="2" xfId="0" applyFont="1" applyFill="1" applyBorder="1" applyAlignment="1">
      <alignment horizontal="center" vertical="center"/>
    </xf>
    <xf numFmtId="0" fontId="67" fillId="13" borderId="3" xfId="0" applyFont="1" applyFill="1" applyBorder="1" applyAlignment="1">
      <alignment horizontal="center" vertical="center"/>
    </xf>
    <xf numFmtId="0" fontId="61" fillId="16" borderId="2" xfId="11" applyFont="1" applyFill="1" applyBorder="1" applyAlignment="1">
      <alignment horizontal="center" vertical="top" wrapText="1"/>
    </xf>
    <xf numFmtId="0" fontId="61" fillId="16" borderId="126" xfId="11" applyFont="1" applyFill="1" applyBorder="1" applyAlignment="1">
      <alignment horizontal="center" vertical="top" wrapText="1"/>
    </xf>
    <xf numFmtId="4" fontId="57" fillId="20" borderId="85" xfId="11" applyNumberFormat="1" applyFont="1" applyFill="1" applyBorder="1" applyAlignment="1">
      <alignment horizontal="center" vertical="center"/>
    </xf>
    <xf numFmtId="4" fontId="57" fillId="20" borderId="87" xfId="11" applyNumberFormat="1" applyFont="1" applyFill="1" applyBorder="1" applyAlignment="1">
      <alignment horizontal="center" vertical="center"/>
    </xf>
    <xf numFmtId="3" fontId="57" fillId="20" borderId="125" xfId="11" applyNumberFormat="1" applyFont="1" applyFill="1" applyBorder="1" applyAlignment="1">
      <alignment horizontal="center" vertical="center"/>
    </xf>
    <xf numFmtId="3" fontId="57" fillId="20" borderId="87" xfId="11" applyNumberFormat="1" applyFont="1" applyFill="1" applyBorder="1" applyAlignment="1">
      <alignment horizontal="center" vertical="center"/>
    </xf>
    <xf numFmtId="0" fontId="56" fillId="20" borderId="101" xfId="11" applyFont="1" applyFill="1" applyBorder="1" applyAlignment="1">
      <alignment horizontal="center" vertical="center"/>
    </xf>
    <xf numFmtId="0" fontId="56" fillId="20" borderId="99" xfId="11" applyFont="1" applyFill="1" applyBorder="1" applyAlignment="1">
      <alignment horizontal="center" vertical="center"/>
    </xf>
    <xf numFmtId="0" fontId="56" fillId="20" borderId="127" xfId="11" applyFont="1" applyFill="1" applyBorder="1" applyAlignment="1">
      <alignment horizontal="center" vertical="center"/>
    </xf>
    <xf numFmtId="0" fontId="56" fillId="2" borderId="75" xfId="11" applyFont="1" applyFill="1" applyBorder="1" applyAlignment="1">
      <alignment horizontal="center" vertical="center"/>
    </xf>
    <xf numFmtId="0" fontId="56" fillId="2" borderId="79" xfId="11" applyFont="1" applyFill="1" applyBorder="1" applyAlignment="1">
      <alignment horizontal="center" vertical="center"/>
    </xf>
    <xf numFmtId="15" fontId="56" fillId="2" borderId="6" xfId="11" applyNumberFormat="1" applyFont="1" applyFill="1" applyBorder="1" applyAlignment="1">
      <alignment horizontal="center" vertical="center"/>
    </xf>
    <xf numFmtId="15" fontId="56" fillId="2" borderId="7" xfId="11" applyNumberFormat="1" applyFont="1" applyFill="1" applyBorder="1" applyAlignment="1">
      <alignment horizontal="center" vertical="center"/>
    </xf>
    <xf numFmtId="0" fontId="56" fillId="2" borderId="6" xfId="11" applyFont="1" applyFill="1" applyBorder="1" applyAlignment="1">
      <alignment horizontal="center" vertical="center"/>
    </xf>
    <xf numFmtId="0" fontId="56" fillId="2" borderId="7" xfId="11" applyFont="1" applyFill="1" applyBorder="1" applyAlignment="1">
      <alignment horizontal="center" vertical="center"/>
    </xf>
    <xf numFmtId="0" fontId="58" fillId="19" borderId="92" xfId="0" applyFont="1" applyFill="1" applyBorder="1" applyAlignment="1">
      <alignment horizontal="center" vertical="center"/>
    </xf>
    <xf numFmtId="0" fontId="58" fillId="19" borderId="0" xfId="0" applyFont="1" applyFill="1" applyAlignment="1">
      <alignment horizontal="center" vertical="center"/>
    </xf>
    <xf numFmtId="0" fontId="58" fillId="19" borderId="128" xfId="0" applyFont="1" applyFill="1" applyBorder="1" applyAlignment="1">
      <alignment horizontal="center" vertical="center"/>
    </xf>
    <xf numFmtId="171" fontId="56" fillId="2" borderId="122" xfId="0" applyNumberFormat="1" applyFont="1" applyFill="1" applyBorder="1" applyAlignment="1">
      <alignment horizontal="center" vertical="center"/>
    </xf>
    <xf numFmtId="171" fontId="56" fillId="2" borderId="123" xfId="0" applyNumberFormat="1" applyFont="1" applyFill="1" applyBorder="1" applyAlignment="1">
      <alignment horizontal="center" vertical="center"/>
    </xf>
    <xf numFmtId="0" fontId="54" fillId="22" borderId="1" xfId="0" applyFont="1" applyFill="1" applyBorder="1" applyAlignment="1">
      <alignment horizontal="center" vertical="center"/>
    </xf>
    <xf numFmtId="0" fontId="54" fillId="22" borderId="2" xfId="0" applyFont="1" applyFill="1" applyBorder="1" applyAlignment="1">
      <alignment horizontal="center" vertical="center"/>
    </xf>
    <xf numFmtId="0" fontId="54" fillId="22" borderId="3" xfId="0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/>
    </xf>
    <xf numFmtId="0" fontId="55" fillId="2" borderId="2" xfId="0" applyFont="1" applyFill="1" applyBorder="1" applyAlignment="1">
      <alignment horizontal="center" vertical="center"/>
    </xf>
    <xf numFmtId="0" fontId="55" fillId="2" borderId="3" xfId="0" applyFont="1" applyFill="1" applyBorder="1" applyAlignment="1">
      <alignment horizontal="center" vertical="center"/>
    </xf>
    <xf numFmtId="4" fontId="57" fillId="20" borderId="88" xfId="11" applyNumberFormat="1" applyFont="1" applyFill="1" applyBorder="1" applyAlignment="1">
      <alignment horizontal="center" vertical="center"/>
    </xf>
    <xf numFmtId="0" fontId="0" fillId="21" borderId="129" xfId="0" applyFill="1" applyBorder="1" applyAlignment="1">
      <alignment horizontal="center"/>
    </xf>
    <xf numFmtId="0" fontId="0" fillId="21" borderId="92" xfId="0" applyFill="1" applyBorder="1" applyAlignment="1">
      <alignment horizontal="center"/>
    </xf>
    <xf numFmtId="0" fontId="0" fillId="21" borderId="91" xfId="0" applyFill="1" applyBorder="1" applyAlignment="1">
      <alignment horizontal="center"/>
    </xf>
    <xf numFmtId="0" fontId="0" fillId="21" borderId="124" xfId="0" applyFill="1" applyBorder="1" applyAlignment="1">
      <alignment horizontal="center"/>
    </xf>
    <xf numFmtId="171" fontId="59" fillId="0" borderId="6" xfId="0" applyNumberFormat="1" applyFont="1" applyBorder="1" applyAlignment="1">
      <alignment horizontal="center" vertical="center"/>
    </xf>
    <xf numFmtId="171" fontId="59" fillId="0" borderId="14" xfId="0" applyNumberFormat="1" applyFont="1" applyBorder="1" applyAlignment="1">
      <alignment horizontal="center" vertical="center"/>
    </xf>
    <xf numFmtId="171" fontId="59" fillId="0" borderId="7" xfId="0" applyNumberFormat="1" applyFont="1" applyBorder="1" applyAlignment="1">
      <alignment horizontal="center" vertical="center"/>
    </xf>
    <xf numFmtId="0" fontId="58" fillId="15" borderId="14" xfId="11" applyFont="1" applyFill="1" applyBorder="1" applyAlignment="1">
      <alignment horizontal="center" vertical="center"/>
    </xf>
    <xf numFmtId="0" fontId="58" fillId="15" borderId="7" xfId="11" applyFont="1" applyFill="1" applyBorder="1" applyAlignment="1">
      <alignment horizontal="center" vertical="center"/>
    </xf>
    <xf numFmtId="0" fontId="58" fillId="15" borderId="6" xfId="11" applyFont="1" applyFill="1" applyBorder="1" applyAlignment="1">
      <alignment horizontal="center" vertical="center"/>
    </xf>
    <xf numFmtId="0" fontId="56" fillId="20" borderId="132" xfId="11" applyFont="1" applyFill="1" applyBorder="1" applyAlignment="1">
      <alignment horizontal="center" vertical="center"/>
    </xf>
    <xf numFmtId="171" fontId="53" fillId="0" borderId="6" xfId="0" applyNumberFormat="1" applyFont="1" applyBorder="1" applyAlignment="1">
      <alignment horizontal="center" vertical="center"/>
    </xf>
    <xf numFmtId="171" fontId="53" fillId="0" borderId="14" xfId="0" applyNumberFormat="1" applyFont="1" applyBorder="1" applyAlignment="1">
      <alignment horizontal="center" vertical="center"/>
    </xf>
    <xf numFmtId="171" fontId="53" fillId="0" borderId="7" xfId="0" applyNumberFormat="1" applyFont="1" applyBorder="1" applyAlignment="1">
      <alignment horizontal="center" vertical="center"/>
    </xf>
    <xf numFmtId="171" fontId="59" fillId="0" borderId="5" xfId="0" applyNumberFormat="1" applyFont="1" applyBorder="1" applyAlignment="1">
      <alignment horizontal="center" vertical="center"/>
    </xf>
    <xf numFmtId="0" fontId="60" fillId="16" borderId="2" xfId="11" applyFont="1" applyFill="1" applyBorder="1" applyAlignment="1">
      <alignment horizontal="center" vertical="top" wrapText="1"/>
    </xf>
    <xf numFmtId="0" fontId="60" fillId="16" borderId="126" xfId="11" applyFont="1" applyFill="1" applyBorder="1" applyAlignment="1">
      <alignment horizontal="center" vertical="top" wrapText="1"/>
    </xf>
    <xf numFmtId="0" fontId="66" fillId="16" borderId="1" xfId="11" applyFont="1" applyFill="1" applyBorder="1" applyAlignment="1">
      <alignment horizontal="center" vertical="top" wrapText="1"/>
    </xf>
    <xf numFmtId="0" fontId="66" fillId="16" borderId="2" xfId="11" applyFont="1" applyFill="1" applyBorder="1" applyAlignment="1">
      <alignment horizontal="center" vertical="top" wrapText="1"/>
    </xf>
    <xf numFmtId="0" fontId="66" fillId="16" borderId="126" xfId="11" applyFont="1" applyFill="1" applyBorder="1" applyAlignment="1">
      <alignment horizontal="center" vertical="top" wrapText="1"/>
    </xf>
    <xf numFmtId="171" fontId="46" fillId="15" borderId="6" xfId="0" applyNumberFormat="1" applyFont="1" applyFill="1" applyBorder="1" applyAlignment="1">
      <alignment horizontal="center" vertical="center" textRotation="90"/>
    </xf>
    <xf numFmtId="171" fontId="46" fillId="15" borderId="14" xfId="0" applyNumberFormat="1" applyFont="1" applyFill="1" applyBorder="1" applyAlignment="1">
      <alignment horizontal="center" vertical="center" textRotation="90"/>
    </xf>
    <xf numFmtId="171" fontId="46" fillId="15" borderId="7" xfId="0" applyNumberFormat="1" applyFont="1" applyFill="1" applyBorder="1" applyAlignment="1">
      <alignment horizontal="center" vertical="center" textRotation="90"/>
    </xf>
    <xf numFmtId="0" fontId="63" fillId="4" borderId="0" xfId="9" applyNumberFormat="1" applyFont="1" applyFill="1" applyAlignment="1">
      <alignment horizontal="center"/>
    </xf>
    <xf numFmtId="0" fontId="51" fillId="0" borderId="6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51" fillId="0" borderId="69" xfId="0" applyFont="1" applyBorder="1" applyAlignment="1">
      <alignment horizontal="center" vertical="center"/>
    </xf>
    <xf numFmtId="4" fontId="52" fillId="0" borderId="110" xfId="0" applyNumberFormat="1" applyFont="1" applyBorder="1" applyAlignment="1">
      <alignment horizontal="center" vertical="center"/>
    </xf>
    <xf numFmtId="4" fontId="52" fillId="0" borderId="61" xfId="0" applyNumberFormat="1" applyFont="1" applyBorder="1" applyAlignment="1">
      <alignment horizontal="center" vertical="center"/>
    </xf>
    <xf numFmtId="4" fontId="52" fillId="0" borderId="71" xfId="0" applyNumberFormat="1" applyFont="1" applyBorder="1" applyAlignment="1">
      <alignment horizontal="center" vertical="center"/>
    </xf>
    <xf numFmtId="3" fontId="72" fillId="0" borderId="2" xfId="9" applyFont="1" applyBorder="1" applyAlignment="1">
      <alignment horizontal="center"/>
    </xf>
    <xf numFmtId="3" fontId="70" fillId="0" borderId="1" xfId="0" applyNumberFormat="1" applyFont="1" applyBorder="1" applyAlignment="1">
      <alignment horizontal="left"/>
    </xf>
    <xf numFmtId="3" fontId="70" fillId="0" borderId="2" xfId="0" applyNumberFormat="1" applyFont="1" applyBorder="1" applyAlignment="1">
      <alignment horizontal="left"/>
    </xf>
    <xf numFmtId="3" fontId="42" fillId="4" borderId="0" xfId="9" applyFont="1" applyFill="1" applyAlignment="1">
      <alignment horizontal="left"/>
    </xf>
    <xf numFmtId="3" fontId="42" fillId="4" borderId="1" xfId="9" applyFont="1" applyFill="1" applyBorder="1" applyAlignment="1">
      <alignment horizontal="center" vertical="center"/>
    </xf>
    <xf numFmtId="3" fontId="42" fillId="4" borderId="2" xfId="9" applyFont="1" applyFill="1" applyBorder="1" applyAlignment="1">
      <alignment horizontal="center" vertical="center"/>
    </xf>
    <xf numFmtId="3" fontId="42" fillId="4" borderId="3" xfId="9" applyFont="1" applyFill="1" applyBorder="1" applyAlignment="1">
      <alignment horizontal="center" vertical="center"/>
    </xf>
    <xf numFmtId="3" fontId="42" fillId="4" borderId="4" xfId="9" applyFont="1" applyFill="1" applyBorder="1" applyAlignment="1">
      <alignment horizontal="center"/>
    </xf>
    <xf numFmtId="4" fontId="45" fillId="4" borderId="1" xfId="9" applyNumberFormat="1" applyFont="1" applyFill="1" applyBorder="1" applyAlignment="1">
      <alignment horizontal="center"/>
    </xf>
    <xf numFmtId="4" fontId="45" fillId="4" borderId="2" xfId="9" applyNumberFormat="1" applyFont="1" applyFill="1" applyBorder="1" applyAlignment="1">
      <alignment horizontal="center"/>
    </xf>
    <xf numFmtId="4" fontId="45" fillId="4" borderId="3" xfId="9" applyNumberFormat="1" applyFont="1" applyFill="1" applyBorder="1" applyAlignment="1">
      <alignment horizontal="center"/>
    </xf>
  </cellXfs>
  <cellStyles count="20">
    <cellStyle name="Estilo 1" xfId="14" xr:uid="{00000000-0005-0000-0000-000000000000}"/>
    <cellStyle name="Estilo 2" xfId="15" xr:uid="{00000000-0005-0000-0000-000001000000}"/>
    <cellStyle name="Estilo 3" xfId="16" xr:uid="{00000000-0005-0000-0000-000002000000}"/>
    <cellStyle name="Euro" xfId="3" xr:uid="{00000000-0005-0000-0000-000003000000}"/>
    <cellStyle name="Millares [0]" xfId="1" builtinId="6"/>
    <cellStyle name="Millares [0] 2" xfId="4" xr:uid="{00000000-0005-0000-0000-000005000000}"/>
    <cellStyle name="Millares 2" xfId="12" xr:uid="{00000000-0005-0000-0000-000006000000}"/>
    <cellStyle name="Moneda [0]" xfId="2" builtinId="7"/>
    <cellStyle name="Moneda [0] 2" xfId="5" xr:uid="{00000000-0005-0000-0000-000008000000}"/>
    <cellStyle name="Moneda 2" xfId="13" xr:uid="{00000000-0005-0000-0000-000009000000}"/>
    <cellStyle name="Normal" xfId="0" builtinId="0"/>
    <cellStyle name="Normal 10" xfId="17" xr:uid="{00000000-0005-0000-0000-00000B000000}"/>
    <cellStyle name="Normal 2" xfId="6" xr:uid="{00000000-0005-0000-0000-00000C000000}"/>
    <cellStyle name="Normal 2 2 2 2" xfId="19" xr:uid="{00000000-0005-0000-0000-00000D000000}"/>
    <cellStyle name="Normal 3" xfId="7" xr:uid="{00000000-0005-0000-0000-00000E000000}"/>
    <cellStyle name="Normal 4" xfId="10" xr:uid="{00000000-0005-0000-0000-00000F000000}"/>
    <cellStyle name="Normal 5" xfId="11" xr:uid="{00000000-0005-0000-0000-000010000000}"/>
    <cellStyle name="Normal 6" xfId="18" xr:uid="{00000000-0005-0000-0000-000011000000}"/>
    <cellStyle name="Normal_PRESUPUESTO" xfId="9" xr:uid="{00000000-0005-0000-0000-000012000000}"/>
    <cellStyle name="Porcentual 2" xfId="8" xr:uid="{00000000-0005-0000-0000-000013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94464</xdr:colOff>
      <xdr:row>2</xdr:row>
      <xdr:rowOff>103443</xdr:rowOff>
    </xdr:from>
    <xdr:to>
      <xdr:col>2</xdr:col>
      <xdr:colOff>251901</xdr:colOff>
      <xdr:row>5</xdr:row>
      <xdr:rowOff>55102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055" y="497038"/>
          <a:ext cx="1243759" cy="612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24765</xdr:rowOff>
    </xdr:from>
    <xdr:to>
      <xdr:col>0</xdr:col>
      <xdr:colOff>643890</xdr:colOff>
      <xdr:row>2</xdr:row>
      <xdr:rowOff>26289</xdr:rowOff>
    </xdr:to>
    <xdr:pic>
      <xdr:nvPicPr>
        <xdr:cNvPr id="2" name="Picture 3" descr="http://www.rtve.int/intranet/IInformacion/ImagenCorporativa/MARCAS/TVE/TVE/JPEG/JPEG_RGB/TVE_RGB_POS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4765"/>
          <a:ext cx="653415" cy="375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1428750</xdr:colOff>
      <xdr:row>26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709698" y="12448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4</xdr:row>
      <xdr:rowOff>0</xdr:rowOff>
    </xdr:from>
    <xdr:to>
      <xdr:col>3</xdr:col>
      <xdr:colOff>13097</xdr:colOff>
      <xdr:row>7</xdr:row>
      <xdr:rowOff>11007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819150"/>
          <a:ext cx="1241822" cy="611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4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B0F0"/>
  </sheetPr>
  <dimension ref="B1:BN2420"/>
  <sheetViews>
    <sheetView tabSelected="1" topLeftCell="A7" zoomScale="130" zoomScaleNormal="130" zoomScaleSheetLayoutView="100" zoomScalePageLayoutView="121" workbookViewId="0">
      <selection activeCell="L30" sqref="L30"/>
    </sheetView>
  </sheetViews>
  <sheetFormatPr baseColWidth="10" defaultColWidth="11.42578125" defaultRowHeight="12.75"/>
  <cols>
    <col min="1" max="1" width="1.28515625" style="7" customWidth="1"/>
    <col min="2" max="2" width="16.28515625" style="8" bestFit="1" customWidth="1"/>
    <col min="3" max="3" width="8.140625" style="268" bestFit="1" customWidth="1"/>
    <col min="4" max="4" width="47.140625" style="7" customWidth="1"/>
    <col min="5" max="5" width="6.85546875" style="3" customWidth="1"/>
    <col min="6" max="6" width="8.7109375" style="10" customWidth="1"/>
    <col min="7" max="7" width="10.42578125" style="156" customWidth="1"/>
    <col min="8" max="10" width="7" style="10" customWidth="1"/>
    <col min="11" max="11" width="6.7109375" style="10" bestFit="1" customWidth="1"/>
    <col min="12" max="14" width="8.42578125" style="7" customWidth="1"/>
    <col min="15" max="15" width="8.42578125" style="38" customWidth="1"/>
    <col min="16" max="16" width="11.28515625" style="10" bestFit="1" customWidth="1"/>
    <col min="17" max="17" width="9.42578125" style="10" customWidth="1"/>
    <col min="18" max="18" width="11.42578125" style="7" bestFit="1" customWidth="1"/>
    <col min="19" max="19" width="6.42578125" style="10" bestFit="1" customWidth="1"/>
    <col min="20" max="20" width="8.28515625" style="10" customWidth="1"/>
    <col min="21" max="21" width="8" style="10" bestFit="1" customWidth="1"/>
    <col min="22" max="22" width="7.85546875" style="10" customWidth="1"/>
    <col min="23" max="23" width="11.42578125" style="7" bestFit="1" customWidth="1"/>
    <col min="24" max="24" width="6.42578125" style="10" customWidth="1"/>
    <col min="25" max="25" width="8.28515625" style="10" bestFit="1" customWidth="1"/>
    <col min="26" max="26" width="8" style="10" bestFit="1" customWidth="1"/>
    <col min="27" max="27" width="6.42578125" style="10" bestFit="1" customWidth="1"/>
    <col min="28" max="28" width="11.42578125" style="7" bestFit="1" customWidth="1"/>
    <col min="29" max="29" width="6.42578125" style="10" customWidth="1"/>
    <col min="30" max="30" width="8.28515625" style="10" customWidth="1"/>
    <col min="31" max="31" width="11.42578125" style="7" bestFit="1" customWidth="1"/>
    <col min="32" max="32" width="5.140625" style="10" bestFit="1" customWidth="1"/>
    <col min="33" max="33" width="6.85546875" style="10" bestFit="1" customWidth="1"/>
    <col min="34" max="47" width="15.42578125" style="10" customWidth="1"/>
    <col min="48" max="53" width="20.42578125" style="10" customWidth="1"/>
    <col min="54" max="54" width="20.42578125" style="15" customWidth="1"/>
    <col min="55" max="56" width="20.42578125" style="10" customWidth="1"/>
    <col min="57" max="57" width="10.85546875" style="6"/>
    <col min="58" max="255" width="10.85546875" style="7"/>
    <col min="256" max="256" width="9.85546875" style="7" customWidth="1"/>
    <col min="257" max="257" width="3.42578125" style="7" customWidth="1"/>
    <col min="258" max="258" width="52.42578125" style="7" customWidth="1"/>
    <col min="259" max="260" width="7.42578125" style="7" customWidth="1"/>
    <col min="261" max="261" width="5.85546875" style="7" customWidth="1"/>
    <col min="262" max="262" width="6.42578125" style="7" customWidth="1"/>
    <col min="263" max="263" width="7.140625" style="7" customWidth="1"/>
    <col min="264" max="264" width="5.42578125" style="7" customWidth="1"/>
    <col min="265" max="267" width="7.42578125" style="7" customWidth="1"/>
    <col min="268" max="268" width="9.42578125" style="7" customWidth="1"/>
    <col min="269" max="269" width="2.42578125" style="7" customWidth="1"/>
    <col min="270" max="303" width="15.42578125" style="7" customWidth="1"/>
    <col min="304" max="312" width="20.42578125" style="7" customWidth="1"/>
    <col min="313" max="511" width="10.85546875" style="7"/>
    <col min="512" max="512" width="9.85546875" style="7" customWidth="1"/>
    <col min="513" max="513" width="3.42578125" style="7" customWidth="1"/>
    <col min="514" max="514" width="52.42578125" style="7" customWidth="1"/>
    <col min="515" max="516" width="7.42578125" style="7" customWidth="1"/>
    <col min="517" max="517" width="5.85546875" style="7" customWidth="1"/>
    <col min="518" max="518" width="6.42578125" style="7" customWidth="1"/>
    <col min="519" max="519" width="7.140625" style="7" customWidth="1"/>
    <col min="520" max="520" width="5.42578125" style="7" customWidth="1"/>
    <col min="521" max="523" width="7.42578125" style="7" customWidth="1"/>
    <col min="524" max="524" width="9.42578125" style="7" customWidth="1"/>
    <col min="525" max="525" width="2.42578125" style="7" customWidth="1"/>
    <col min="526" max="559" width="15.42578125" style="7" customWidth="1"/>
    <col min="560" max="568" width="20.42578125" style="7" customWidth="1"/>
    <col min="569" max="767" width="10.85546875" style="7"/>
    <col min="768" max="768" width="9.85546875" style="7" customWidth="1"/>
    <col min="769" max="769" width="3.42578125" style="7" customWidth="1"/>
    <col min="770" max="770" width="52.42578125" style="7" customWidth="1"/>
    <col min="771" max="772" width="7.42578125" style="7" customWidth="1"/>
    <col min="773" max="773" width="5.85546875" style="7" customWidth="1"/>
    <col min="774" max="774" width="6.42578125" style="7" customWidth="1"/>
    <col min="775" max="775" width="7.140625" style="7" customWidth="1"/>
    <col min="776" max="776" width="5.42578125" style="7" customWidth="1"/>
    <col min="777" max="779" width="7.42578125" style="7" customWidth="1"/>
    <col min="780" max="780" width="9.42578125" style="7" customWidth="1"/>
    <col min="781" max="781" width="2.42578125" style="7" customWidth="1"/>
    <col min="782" max="815" width="15.42578125" style="7" customWidth="1"/>
    <col min="816" max="824" width="20.42578125" style="7" customWidth="1"/>
    <col min="825" max="1023" width="10.85546875" style="7"/>
    <col min="1024" max="1024" width="9.85546875" style="7" customWidth="1"/>
    <col min="1025" max="1025" width="3.42578125" style="7" customWidth="1"/>
    <col min="1026" max="1026" width="52.42578125" style="7" customWidth="1"/>
    <col min="1027" max="1028" width="7.42578125" style="7" customWidth="1"/>
    <col min="1029" max="1029" width="5.85546875" style="7" customWidth="1"/>
    <col min="1030" max="1030" width="6.42578125" style="7" customWidth="1"/>
    <col min="1031" max="1031" width="7.140625" style="7" customWidth="1"/>
    <col min="1032" max="1032" width="5.42578125" style="7" customWidth="1"/>
    <col min="1033" max="1035" width="7.42578125" style="7" customWidth="1"/>
    <col min="1036" max="1036" width="9.42578125" style="7" customWidth="1"/>
    <col min="1037" max="1037" width="2.42578125" style="7" customWidth="1"/>
    <col min="1038" max="1071" width="15.42578125" style="7" customWidth="1"/>
    <col min="1072" max="1080" width="20.42578125" style="7" customWidth="1"/>
    <col min="1081" max="1279" width="10.85546875" style="7"/>
    <col min="1280" max="1280" width="9.85546875" style="7" customWidth="1"/>
    <col min="1281" max="1281" width="3.42578125" style="7" customWidth="1"/>
    <col min="1282" max="1282" width="52.42578125" style="7" customWidth="1"/>
    <col min="1283" max="1284" width="7.42578125" style="7" customWidth="1"/>
    <col min="1285" max="1285" width="5.85546875" style="7" customWidth="1"/>
    <col min="1286" max="1286" width="6.42578125" style="7" customWidth="1"/>
    <col min="1287" max="1287" width="7.140625" style="7" customWidth="1"/>
    <col min="1288" max="1288" width="5.42578125" style="7" customWidth="1"/>
    <col min="1289" max="1291" width="7.42578125" style="7" customWidth="1"/>
    <col min="1292" max="1292" width="9.42578125" style="7" customWidth="1"/>
    <col min="1293" max="1293" width="2.42578125" style="7" customWidth="1"/>
    <col min="1294" max="1327" width="15.42578125" style="7" customWidth="1"/>
    <col min="1328" max="1336" width="20.42578125" style="7" customWidth="1"/>
    <col min="1337" max="1535" width="10.85546875" style="7"/>
    <col min="1536" max="1536" width="9.85546875" style="7" customWidth="1"/>
    <col min="1537" max="1537" width="3.42578125" style="7" customWidth="1"/>
    <col min="1538" max="1538" width="52.42578125" style="7" customWidth="1"/>
    <col min="1539" max="1540" width="7.42578125" style="7" customWidth="1"/>
    <col min="1541" max="1541" width="5.85546875" style="7" customWidth="1"/>
    <col min="1542" max="1542" width="6.42578125" style="7" customWidth="1"/>
    <col min="1543" max="1543" width="7.140625" style="7" customWidth="1"/>
    <col min="1544" max="1544" width="5.42578125" style="7" customWidth="1"/>
    <col min="1545" max="1547" width="7.42578125" style="7" customWidth="1"/>
    <col min="1548" max="1548" width="9.42578125" style="7" customWidth="1"/>
    <col min="1549" max="1549" width="2.42578125" style="7" customWidth="1"/>
    <col min="1550" max="1583" width="15.42578125" style="7" customWidth="1"/>
    <col min="1584" max="1592" width="20.42578125" style="7" customWidth="1"/>
    <col min="1593" max="1791" width="10.85546875" style="7"/>
    <col min="1792" max="1792" width="9.85546875" style="7" customWidth="1"/>
    <col min="1793" max="1793" width="3.42578125" style="7" customWidth="1"/>
    <col min="1794" max="1794" width="52.42578125" style="7" customWidth="1"/>
    <col min="1795" max="1796" width="7.42578125" style="7" customWidth="1"/>
    <col min="1797" max="1797" width="5.85546875" style="7" customWidth="1"/>
    <col min="1798" max="1798" width="6.42578125" style="7" customWidth="1"/>
    <col min="1799" max="1799" width="7.140625" style="7" customWidth="1"/>
    <col min="1800" max="1800" width="5.42578125" style="7" customWidth="1"/>
    <col min="1801" max="1803" width="7.42578125" style="7" customWidth="1"/>
    <col min="1804" max="1804" width="9.42578125" style="7" customWidth="1"/>
    <col min="1805" max="1805" width="2.42578125" style="7" customWidth="1"/>
    <col min="1806" max="1839" width="15.42578125" style="7" customWidth="1"/>
    <col min="1840" max="1848" width="20.42578125" style="7" customWidth="1"/>
    <col min="1849" max="2047" width="10.85546875" style="7"/>
    <col min="2048" max="2048" width="9.85546875" style="7" customWidth="1"/>
    <col min="2049" max="2049" width="3.42578125" style="7" customWidth="1"/>
    <col min="2050" max="2050" width="52.42578125" style="7" customWidth="1"/>
    <col min="2051" max="2052" width="7.42578125" style="7" customWidth="1"/>
    <col min="2053" max="2053" width="5.85546875" style="7" customWidth="1"/>
    <col min="2054" max="2054" width="6.42578125" style="7" customWidth="1"/>
    <col min="2055" max="2055" width="7.140625" style="7" customWidth="1"/>
    <col min="2056" max="2056" width="5.42578125" style="7" customWidth="1"/>
    <col min="2057" max="2059" width="7.42578125" style="7" customWidth="1"/>
    <col min="2060" max="2060" width="9.42578125" style="7" customWidth="1"/>
    <col min="2061" max="2061" width="2.42578125" style="7" customWidth="1"/>
    <col min="2062" max="2095" width="15.42578125" style="7" customWidth="1"/>
    <col min="2096" max="2104" width="20.42578125" style="7" customWidth="1"/>
    <col min="2105" max="2303" width="10.85546875" style="7"/>
    <col min="2304" max="2304" width="9.85546875" style="7" customWidth="1"/>
    <col min="2305" max="2305" width="3.42578125" style="7" customWidth="1"/>
    <col min="2306" max="2306" width="52.42578125" style="7" customWidth="1"/>
    <col min="2307" max="2308" width="7.42578125" style="7" customWidth="1"/>
    <col min="2309" max="2309" width="5.85546875" style="7" customWidth="1"/>
    <col min="2310" max="2310" width="6.42578125" style="7" customWidth="1"/>
    <col min="2311" max="2311" width="7.140625" style="7" customWidth="1"/>
    <col min="2312" max="2312" width="5.42578125" style="7" customWidth="1"/>
    <col min="2313" max="2315" width="7.42578125" style="7" customWidth="1"/>
    <col min="2316" max="2316" width="9.42578125" style="7" customWidth="1"/>
    <col min="2317" max="2317" width="2.42578125" style="7" customWidth="1"/>
    <col min="2318" max="2351" width="15.42578125" style="7" customWidth="1"/>
    <col min="2352" max="2360" width="20.42578125" style="7" customWidth="1"/>
    <col min="2361" max="2559" width="10.85546875" style="7"/>
    <col min="2560" max="2560" width="9.85546875" style="7" customWidth="1"/>
    <col min="2561" max="2561" width="3.42578125" style="7" customWidth="1"/>
    <col min="2562" max="2562" width="52.42578125" style="7" customWidth="1"/>
    <col min="2563" max="2564" width="7.42578125" style="7" customWidth="1"/>
    <col min="2565" max="2565" width="5.85546875" style="7" customWidth="1"/>
    <col min="2566" max="2566" width="6.42578125" style="7" customWidth="1"/>
    <col min="2567" max="2567" width="7.140625" style="7" customWidth="1"/>
    <col min="2568" max="2568" width="5.42578125" style="7" customWidth="1"/>
    <col min="2569" max="2571" width="7.42578125" style="7" customWidth="1"/>
    <col min="2572" max="2572" width="9.42578125" style="7" customWidth="1"/>
    <col min="2573" max="2573" width="2.42578125" style="7" customWidth="1"/>
    <col min="2574" max="2607" width="15.42578125" style="7" customWidth="1"/>
    <col min="2608" max="2616" width="20.42578125" style="7" customWidth="1"/>
    <col min="2617" max="2815" width="10.85546875" style="7"/>
    <col min="2816" max="2816" width="9.85546875" style="7" customWidth="1"/>
    <col min="2817" max="2817" width="3.42578125" style="7" customWidth="1"/>
    <col min="2818" max="2818" width="52.42578125" style="7" customWidth="1"/>
    <col min="2819" max="2820" width="7.42578125" style="7" customWidth="1"/>
    <col min="2821" max="2821" width="5.85546875" style="7" customWidth="1"/>
    <col min="2822" max="2822" width="6.42578125" style="7" customWidth="1"/>
    <col min="2823" max="2823" width="7.140625" style="7" customWidth="1"/>
    <col min="2824" max="2824" width="5.42578125" style="7" customWidth="1"/>
    <col min="2825" max="2827" width="7.42578125" style="7" customWidth="1"/>
    <col min="2828" max="2828" width="9.42578125" style="7" customWidth="1"/>
    <col min="2829" max="2829" width="2.42578125" style="7" customWidth="1"/>
    <col min="2830" max="2863" width="15.42578125" style="7" customWidth="1"/>
    <col min="2864" max="2872" width="20.42578125" style="7" customWidth="1"/>
    <col min="2873" max="3071" width="10.85546875" style="7"/>
    <col min="3072" max="3072" width="9.85546875" style="7" customWidth="1"/>
    <col min="3073" max="3073" width="3.42578125" style="7" customWidth="1"/>
    <col min="3074" max="3074" width="52.42578125" style="7" customWidth="1"/>
    <col min="3075" max="3076" width="7.42578125" style="7" customWidth="1"/>
    <col min="3077" max="3077" width="5.85546875" style="7" customWidth="1"/>
    <col min="3078" max="3078" width="6.42578125" style="7" customWidth="1"/>
    <col min="3079" max="3079" width="7.140625" style="7" customWidth="1"/>
    <col min="3080" max="3080" width="5.42578125" style="7" customWidth="1"/>
    <col min="3081" max="3083" width="7.42578125" style="7" customWidth="1"/>
    <col min="3084" max="3084" width="9.42578125" style="7" customWidth="1"/>
    <col min="3085" max="3085" width="2.42578125" style="7" customWidth="1"/>
    <col min="3086" max="3119" width="15.42578125" style="7" customWidth="1"/>
    <col min="3120" max="3128" width="20.42578125" style="7" customWidth="1"/>
    <col min="3129" max="3327" width="10.85546875" style="7"/>
    <col min="3328" max="3328" width="9.85546875" style="7" customWidth="1"/>
    <col min="3329" max="3329" width="3.42578125" style="7" customWidth="1"/>
    <col min="3330" max="3330" width="52.42578125" style="7" customWidth="1"/>
    <col min="3331" max="3332" width="7.42578125" style="7" customWidth="1"/>
    <col min="3333" max="3333" width="5.85546875" style="7" customWidth="1"/>
    <col min="3334" max="3334" width="6.42578125" style="7" customWidth="1"/>
    <col min="3335" max="3335" width="7.140625" style="7" customWidth="1"/>
    <col min="3336" max="3336" width="5.42578125" style="7" customWidth="1"/>
    <col min="3337" max="3339" width="7.42578125" style="7" customWidth="1"/>
    <col min="3340" max="3340" width="9.42578125" style="7" customWidth="1"/>
    <col min="3341" max="3341" width="2.42578125" style="7" customWidth="1"/>
    <col min="3342" max="3375" width="15.42578125" style="7" customWidth="1"/>
    <col min="3376" max="3384" width="20.42578125" style="7" customWidth="1"/>
    <col min="3385" max="3583" width="10.85546875" style="7"/>
    <col min="3584" max="3584" width="9.85546875" style="7" customWidth="1"/>
    <col min="3585" max="3585" width="3.42578125" style="7" customWidth="1"/>
    <col min="3586" max="3586" width="52.42578125" style="7" customWidth="1"/>
    <col min="3587" max="3588" width="7.42578125" style="7" customWidth="1"/>
    <col min="3589" max="3589" width="5.85546875" style="7" customWidth="1"/>
    <col min="3590" max="3590" width="6.42578125" style="7" customWidth="1"/>
    <col min="3591" max="3591" width="7.140625" style="7" customWidth="1"/>
    <col min="3592" max="3592" width="5.42578125" style="7" customWidth="1"/>
    <col min="3593" max="3595" width="7.42578125" style="7" customWidth="1"/>
    <col min="3596" max="3596" width="9.42578125" style="7" customWidth="1"/>
    <col min="3597" max="3597" width="2.42578125" style="7" customWidth="1"/>
    <col min="3598" max="3631" width="15.42578125" style="7" customWidth="1"/>
    <col min="3632" max="3640" width="20.42578125" style="7" customWidth="1"/>
    <col min="3641" max="3839" width="10.85546875" style="7"/>
    <col min="3840" max="3840" width="9.85546875" style="7" customWidth="1"/>
    <col min="3841" max="3841" width="3.42578125" style="7" customWidth="1"/>
    <col min="3842" max="3842" width="52.42578125" style="7" customWidth="1"/>
    <col min="3843" max="3844" width="7.42578125" style="7" customWidth="1"/>
    <col min="3845" max="3845" width="5.85546875" style="7" customWidth="1"/>
    <col min="3846" max="3846" width="6.42578125" style="7" customWidth="1"/>
    <col min="3847" max="3847" width="7.140625" style="7" customWidth="1"/>
    <col min="3848" max="3848" width="5.42578125" style="7" customWidth="1"/>
    <col min="3849" max="3851" width="7.42578125" style="7" customWidth="1"/>
    <col min="3852" max="3852" width="9.42578125" style="7" customWidth="1"/>
    <col min="3853" max="3853" width="2.42578125" style="7" customWidth="1"/>
    <col min="3854" max="3887" width="15.42578125" style="7" customWidth="1"/>
    <col min="3888" max="3896" width="20.42578125" style="7" customWidth="1"/>
    <col min="3897" max="4095" width="10.85546875" style="7"/>
    <col min="4096" max="4096" width="9.85546875" style="7" customWidth="1"/>
    <col min="4097" max="4097" width="3.42578125" style="7" customWidth="1"/>
    <col min="4098" max="4098" width="52.42578125" style="7" customWidth="1"/>
    <col min="4099" max="4100" width="7.42578125" style="7" customWidth="1"/>
    <col min="4101" max="4101" width="5.85546875" style="7" customWidth="1"/>
    <col min="4102" max="4102" width="6.42578125" style="7" customWidth="1"/>
    <col min="4103" max="4103" width="7.140625" style="7" customWidth="1"/>
    <col min="4104" max="4104" width="5.42578125" style="7" customWidth="1"/>
    <col min="4105" max="4107" width="7.42578125" style="7" customWidth="1"/>
    <col min="4108" max="4108" width="9.42578125" style="7" customWidth="1"/>
    <col min="4109" max="4109" width="2.42578125" style="7" customWidth="1"/>
    <col min="4110" max="4143" width="15.42578125" style="7" customWidth="1"/>
    <col min="4144" max="4152" width="20.42578125" style="7" customWidth="1"/>
    <col min="4153" max="4351" width="10.85546875" style="7"/>
    <col min="4352" max="4352" width="9.85546875" style="7" customWidth="1"/>
    <col min="4353" max="4353" width="3.42578125" style="7" customWidth="1"/>
    <col min="4354" max="4354" width="52.42578125" style="7" customWidth="1"/>
    <col min="4355" max="4356" width="7.42578125" style="7" customWidth="1"/>
    <col min="4357" max="4357" width="5.85546875" style="7" customWidth="1"/>
    <col min="4358" max="4358" width="6.42578125" style="7" customWidth="1"/>
    <col min="4359" max="4359" width="7.140625" style="7" customWidth="1"/>
    <col min="4360" max="4360" width="5.42578125" style="7" customWidth="1"/>
    <col min="4361" max="4363" width="7.42578125" style="7" customWidth="1"/>
    <col min="4364" max="4364" width="9.42578125" style="7" customWidth="1"/>
    <col min="4365" max="4365" width="2.42578125" style="7" customWidth="1"/>
    <col min="4366" max="4399" width="15.42578125" style="7" customWidth="1"/>
    <col min="4400" max="4408" width="20.42578125" style="7" customWidth="1"/>
    <col min="4409" max="4607" width="10.85546875" style="7"/>
    <col min="4608" max="4608" width="9.85546875" style="7" customWidth="1"/>
    <col min="4609" max="4609" width="3.42578125" style="7" customWidth="1"/>
    <col min="4610" max="4610" width="52.42578125" style="7" customWidth="1"/>
    <col min="4611" max="4612" width="7.42578125" style="7" customWidth="1"/>
    <col min="4613" max="4613" width="5.85546875" style="7" customWidth="1"/>
    <col min="4614" max="4614" width="6.42578125" style="7" customWidth="1"/>
    <col min="4615" max="4615" width="7.140625" style="7" customWidth="1"/>
    <col min="4616" max="4616" width="5.42578125" style="7" customWidth="1"/>
    <col min="4617" max="4619" width="7.42578125" style="7" customWidth="1"/>
    <col min="4620" max="4620" width="9.42578125" style="7" customWidth="1"/>
    <col min="4621" max="4621" width="2.42578125" style="7" customWidth="1"/>
    <col min="4622" max="4655" width="15.42578125" style="7" customWidth="1"/>
    <col min="4656" max="4664" width="20.42578125" style="7" customWidth="1"/>
    <col min="4665" max="4863" width="10.85546875" style="7"/>
    <col min="4864" max="4864" width="9.85546875" style="7" customWidth="1"/>
    <col min="4865" max="4865" width="3.42578125" style="7" customWidth="1"/>
    <col min="4866" max="4866" width="52.42578125" style="7" customWidth="1"/>
    <col min="4867" max="4868" width="7.42578125" style="7" customWidth="1"/>
    <col min="4869" max="4869" width="5.85546875" style="7" customWidth="1"/>
    <col min="4870" max="4870" width="6.42578125" style="7" customWidth="1"/>
    <col min="4871" max="4871" width="7.140625" style="7" customWidth="1"/>
    <col min="4872" max="4872" width="5.42578125" style="7" customWidth="1"/>
    <col min="4873" max="4875" width="7.42578125" style="7" customWidth="1"/>
    <col min="4876" max="4876" width="9.42578125" style="7" customWidth="1"/>
    <col min="4877" max="4877" width="2.42578125" style="7" customWidth="1"/>
    <col min="4878" max="4911" width="15.42578125" style="7" customWidth="1"/>
    <col min="4912" max="4920" width="20.42578125" style="7" customWidth="1"/>
    <col min="4921" max="5119" width="10.85546875" style="7"/>
    <col min="5120" max="5120" width="9.85546875" style="7" customWidth="1"/>
    <col min="5121" max="5121" width="3.42578125" style="7" customWidth="1"/>
    <col min="5122" max="5122" width="52.42578125" style="7" customWidth="1"/>
    <col min="5123" max="5124" width="7.42578125" style="7" customWidth="1"/>
    <col min="5125" max="5125" width="5.85546875" style="7" customWidth="1"/>
    <col min="5126" max="5126" width="6.42578125" style="7" customWidth="1"/>
    <col min="5127" max="5127" width="7.140625" style="7" customWidth="1"/>
    <col min="5128" max="5128" width="5.42578125" style="7" customWidth="1"/>
    <col min="5129" max="5131" width="7.42578125" style="7" customWidth="1"/>
    <col min="5132" max="5132" width="9.42578125" style="7" customWidth="1"/>
    <col min="5133" max="5133" width="2.42578125" style="7" customWidth="1"/>
    <col min="5134" max="5167" width="15.42578125" style="7" customWidth="1"/>
    <col min="5168" max="5176" width="20.42578125" style="7" customWidth="1"/>
    <col min="5177" max="5375" width="10.85546875" style="7"/>
    <col min="5376" max="5376" width="9.85546875" style="7" customWidth="1"/>
    <col min="5377" max="5377" width="3.42578125" style="7" customWidth="1"/>
    <col min="5378" max="5378" width="52.42578125" style="7" customWidth="1"/>
    <col min="5379" max="5380" width="7.42578125" style="7" customWidth="1"/>
    <col min="5381" max="5381" width="5.85546875" style="7" customWidth="1"/>
    <col min="5382" max="5382" width="6.42578125" style="7" customWidth="1"/>
    <col min="5383" max="5383" width="7.140625" style="7" customWidth="1"/>
    <col min="5384" max="5384" width="5.42578125" style="7" customWidth="1"/>
    <col min="5385" max="5387" width="7.42578125" style="7" customWidth="1"/>
    <col min="5388" max="5388" width="9.42578125" style="7" customWidth="1"/>
    <col min="5389" max="5389" width="2.42578125" style="7" customWidth="1"/>
    <col min="5390" max="5423" width="15.42578125" style="7" customWidth="1"/>
    <col min="5424" max="5432" width="20.42578125" style="7" customWidth="1"/>
    <col min="5433" max="5631" width="10.85546875" style="7"/>
    <col min="5632" max="5632" width="9.85546875" style="7" customWidth="1"/>
    <col min="5633" max="5633" width="3.42578125" style="7" customWidth="1"/>
    <col min="5634" max="5634" width="52.42578125" style="7" customWidth="1"/>
    <col min="5635" max="5636" width="7.42578125" style="7" customWidth="1"/>
    <col min="5637" max="5637" width="5.85546875" style="7" customWidth="1"/>
    <col min="5638" max="5638" width="6.42578125" style="7" customWidth="1"/>
    <col min="5639" max="5639" width="7.140625" style="7" customWidth="1"/>
    <col min="5640" max="5640" width="5.42578125" style="7" customWidth="1"/>
    <col min="5641" max="5643" width="7.42578125" style="7" customWidth="1"/>
    <col min="5644" max="5644" width="9.42578125" style="7" customWidth="1"/>
    <col min="5645" max="5645" width="2.42578125" style="7" customWidth="1"/>
    <col min="5646" max="5679" width="15.42578125" style="7" customWidth="1"/>
    <col min="5680" max="5688" width="20.42578125" style="7" customWidth="1"/>
    <col min="5689" max="5887" width="10.85546875" style="7"/>
    <col min="5888" max="5888" width="9.85546875" style="7" customWidth="1"/>
    <col min="5889" max="5889" width="3.42578125" style="7" customWidth="1"/>
    <col min="5890" max="5890" width="52.42578125" style="7" customWidth="1"/>
    <col min="5891" max="5892" width="7.42578125" style="7" customWidth="1"/>
    <col min="5893" max="5893" width="5.85546875" style="7" customWidth="1"/>
    <col min="5894" max="5894" width="6.42578125" style="7" customWidth="1"/>
    <col min="5895" max="5895" width="7.140625" style="7" customWidth="1"/>
    <col min="5896" max="5896" width="5.42578125" style="7" customWidth="1"/>
    <col min="5897" max="5899" width="7.42578125" style="7" customWidth="1"/>
    <col min="5900" max="5900" width="9.42578125" style="7" customWidth="1"/>
    <col min="5901" max="5901" width="2.42578125" style="7" customWidth="1"/>
    <col min="5902" max="5935" width="15.42578125" style="7" customWidth="1"/>
    <col min="5936" max="5944" width="20.42578125" style="7" customWidth="1"/>
    <col min="5945" max="6143" width="10.85546875" style="7"/>
    <col min="6144" max="6144" width="9.85546875" style="7" customWidth="1"/>
    <col min="6145" max="6145" width="3.42578125" style="7" customWidth="1"/>
    <col min="6146" max="6146" width="52.42578125" style="7" customWidth="1"/>
    <col min="6147" max="6148" width="7.42578125" style="7" customWidth="1"/>
    <col min="6149" max="6149" width="5.85546875" style="7" customWidth="1"/>
    <col min="6150" max="6150" width="6.42578125" style="7" customWidth="1"/>
    <col min="6151" max="6151" width="7.140625" style="7" customWidth="1"/>
    <col min="6152" max="6152" width="5.42578125" style="7" customWidth="1"/>
    <col min="6153" max="6155" width="7.42578125" style="7" customWidth="1"/>
    <col min="6156" max="6156" width="9.42578125" style="7" customWidth="1"/>
    <col min="6157" max="6157" width="2.42578125" style="7" customWidth="1"/>
    <col min="6158" max="6191" width="15.42578125" style="7" customWidth="1"/>
    <col min="6192" max="6200" width="20.42578125" style="7" customWidth="1"/>
    <col min="6201" max="6399" width="10.85546875" style="7"/>
    <col min="6400" max="6400" width="9.85546875" style="7" customWidth="1"/>
    <col min="6401" max="6401" width="3.42578125" style="7" customWidth="1"/>
    <col min="6402" max="6402" width="52.42578125" style="7" customWidth="1"/>
    <col min="6403" max="6404" width="7.42578125" style="7" customWidth="1"/>
    <col min="6405" max="6405" width="5.85546875" style="7" customWidth="1"/>
    <col min="6406" max="6406" width="6.42578125" style="7" customWidth="1"/>
    <col min="6407" max="6407" width="7.140625" style="7" customWidth="1"/>
    <col min="6408" max="6408" width="5.42578125" style="7" customWidth="1"/>
    <col min="6409" max="6411" width="7.42578125" style="7" customWidth="1"/>
    <col min="6412" max="6412" width="9.42578125" style="7" customWidth="1"/>
    <col min="6413" max="6413" width="2.42578125" style="7" customWidth="1"/>
    <col min="6414" max="6447" width="15.42578125" style="7" customWidth="1"/>
    <col min="6448" max="6456" width="20.42578125" style="7" customWidth="1"/>
    <col min="6457" max="6655" width="10.85546875" style="7"/>
    <col min="6656" max="6656" width="9.85546875" style="7" customWidth="1"/>
    <col min="6657" max="6657" width="3.42578125" style="7" customWidth="1"/>
    <col min="6658" max="6658" width="52.42578125" style="7" customWidth="1"/>
    <col min="6659" max="6660" width="7.42578125" style="7" customWidth="1"/>
    <col min="6661" max="6661" width="5.85546875" style="7" customWidth="1"/>
    <col min="6662" max="6662" width="6.42578125" style="7" customWidth="1"/>
    <col min="6663" max="6663" width="7.140625" style="7" customWidth="1"/>
    <col min="6664" max="6664" width="5.42578125" style="7" customWidth="1"/>
    <col min="6665" max="6667" width="7.42578125" style="7" customWidth="1"/>
    <col min="6668" max="6668" width="9.42578125" style="7" customWidth="1"/>
    <col min="6669" max="6669" width="2.42578125" style="7" customWidth="1"/>
    <col min="6670" max="6703" width="15.42578125" style="7" customWidth="1"/>
    <col min="6704" max="6712" width="20.42578125" style="7" customWidth="1"/>
    <col min="6713" max="6911" width="10.85546875" style="7"/>
    <col min="6912" max="6912" width="9.85546875" style="7" customWidth="1"/>
    <col min="6913" max="6913" width="3.42578125" style="7" customWidth="1"/>
    <col min="6914" max="6914" width="52.42578125" style="7" customWidth="1"/>
    <col min="6915" max="6916" width="7.42578125" style="7" customWidth="1"/>
    <col min="6917" max="6917" width="5.85546875" style="7" customWidth="1"/>
    <col min="6918" max="6918" width="6.42578125" style="7" customWidth="1"/>
    <col min="6919" max="6919" width="7.140625" style="7" customWidth="1"/>
    <col min="6920" max="6920" width="5.42578125" style="7" customWidth="1"/>
    <col min="6921" max="6923" width="7.42578125" style="7" customWidth="1"/>
    <col min="6924" max="6924" width="9.42578125" style="7" customWidth="1"/>
    <col min="6925" max="6925" width="2.42578125" style="7" customWidth="1"/>
    <col min="6926" max="6959" width="15.42578125" style="7" customWidth="1"/>
    <col min="6960" max="6968" width="20.42578125" style="7" customWidth="1"/>
    <col min="6969" max="7167" width="10.85546875" style="7"/>
    <col min="7168" max="7168" width="9.85546875" style="7" customWidth="1"/>
    <col min="7169" max="7169" width="3.42578125" style="7" customWidth="1"/>
    <col min="7170" max="7170" width="52.42578125" style="7" customWidth="1"/>
    <col min="7171" max="7172" width="7.42578125" style="7" customWidth="1"/>
    <col min="7173" max="7173" width="5.85546875" style="7" customWidth="1"/>
    <col min="7174" max="7174" width="6.42578125" style="7" customWidth="1"/>
    <col min="7175" max="7175" width="7.140625" style="7" customWidth="1"/>
    <col min="7176" max="7176" width="5.42578125" style="7" customWidth="1"/>
    <col min="7177" max="7179" width="7.42578125" style="7" customWidth="1"/>
    <col min="7180" max="7180" width="9.42578125" style="7" customWidth="1"/>
    <col min="7181" max="7181" width="2.42578125" style="7" customWidth="1"/>
    <col min="7182" max="7215" width="15.42578125" style="7" customWidth="1"/>
    <col min="7216" max="7224" width="20.42578125" style="7" customWidth="1"/>
    <col min="7225" max="7423" width="10.85546875" style="7"/>
    <col min="7424" max="7424" width="9.85546875" style="7" customWidth="1"/>
    <col min="7425" max="7425" width="3.42578125" style="7" customWidth="1"/>
    <col min="7426" max="7426" width="52.42578125" style="7" customWidth="1"/>
    <col min="7427" max="7428" width="7.42578125" style="7" customWidth="1"/>
    <col min="7429" max="7429" width="5.85546875" style="7" customWidth="1"/>
    <col min="7430" max="7430" width="6.42578125" style="7" customWidth="1"/>
    <col min="7431" max="7431" width="7.140625" style="7" customWidth="1"/>
    <col min="7432" max="7432" width="5.42578125" style="7" customWidth="1"/>
    <col min="7433" max="7435" width="7.42578125" style="7" customWidth="1"/>
    <col min="7436" max="7436" width="9.42578125" style="7" customWidth="1"/>
    <col min="7437" max="7437" width="2.42578125" style="7" customWidth="1"/>
    <col min="7438" max="7471" width="15.42578125" style="7" customWidth="1"/>
    <col min="7472" max="7480" width="20.42578125" style="7" customWidth="1"/>
    <col min="7481" max="7679" width="10.85546875" style="7"/>
    <col min="7680" max="7680" width="9.85546875" style="7" customWidth="1"/>
    <col min="7681" max="7681" width="3.42578125" style="7" customWidth="1"/>
    <col min="7682" max="7682" width="52.42578125" style="7" customWidth="1"/>
    <col min="7683" max="7684" width="7.42578125" style="7" customWidth="1"/>
    <col min="7685" max="7685" width="5.85546875" style="7" customWidth="1"/>
    <col min="7686" max="7686" width="6.42578125" style="7" customWidth="1"/>
    <col min="7687" max="7687" width="7.140625" style="7" customWidth="1"/>
    <col min="7688" max="7688" width="5.42578125" style="7" customWidth="1"/>
    <col min="7689" max="7691" width="7.42578125" style="7" customWidth="1"/>
    <col min="7692" max="7692" width="9.42578125" style="7" customWidth="1"/>
    <col min="7693" max="7693" width="2.42578125" style="7" customWidth="1"/>
    <col min="7694" max="7727" width="15.42578125" style="7" customWidth="1"/>
    <col min="7728" max="7736" width="20.42578125" style="7" customWidth="1"/>
    <col min="7737" max="7935" width="10.85546875" style="7"/>
    <col min="7936" max="7936" width="9.85546875" style="7" customWidth="1"/>
    <col min="7937" max="7937" width="3.42578125" style="7" customWidth="1"/>
    <col min="7938" max="7938" width="52.42578125" style="7" customWidth="1"/>
    <col min="7939" max="7940" width="7.42578125" style="7" customWidth="1"/>
    <col min="7941" max="7941" width="5.85546875" style="7" customWidth="1"/>
    <col min="7942" max="7942" width="6.42578125" style="7" customWidth="1"/>
    <col min="7943" max="7943" width="7.140625" style="7" customWidth="1"/>
    <col min="7944" max="7944" width="5.42578125" style="7" customWidth="1"/>
    <col min="7945" max="7947" width="7.42578125" style="7" customWidth="1"/>
    <col min="7948" max="7948" width="9.42578125" style="7" customWidth="1"/>
    <col min="7949" max="7949" width="2.42578125" style="7" customWidth="1"/>
    <col min="7950" max="7983" width="15.42578125" style="7" customWidth="1"/>
    <col min="7984" max="7992" width="20.42578125" style="7" customWidth="1"/>
    <col min="7993" max="8191" width="10.85546875" style="7"/>
    <col min="8192" max="8192" width="9.85546875" style="7" customWidth="1"/>
    <col min="8193" max="8193" width="3.42578125" style="7" customWidth="1"/>
    <col min="8194" max="8194" width="52.42578125" style="7" customWidth="1"/>
    <col min="8195" max="8196" width="7.42578125" style="7" customWidth="1"/>
    <col min="8197" max="8197" width="5.85546875" style="7" customWidth="1"/>
    <col min="8198" max="8198" width="6.42578125" style="7" customWidth="1"/>
    <col min="8199" max="8199" width="7.140625" style="7" customWidth="1"/>
    <col min="8200" max="8200" width="5.42578125" style="7" customWidth="1"/>
    <col min="8201" max="8203" width="7.42578125" style="7" customWidth="1"/>
    <col min="8204" max="8204" width="9.42578125" style="7" customWidth="1"/>
    <col min="8205" max="8205" width="2.42578125" style="7" customWidth="1"/>
    <col min="8206" max="8239" width="15.42578125" style="7" customWidth="1"/>
    <col min="8240" max="8248" width="20.42578125" style="7" customWidth="1"/>
    <col min="8249" max="8447" width="10.85546875" style="7"/>
    <col min="8448" max="8448" width="9.85546875" style="7" customWidth="1"/>
    <col min="8449" max="8449" width="3.42578125" style="7" customWidth="1"/>
    <col min="8450" max="8450" width="52.42578125" style="7" customWidth="1"/>
    <col min="8451" max="8452" width="7.42578125" style="7" customWidth="1"/>
    <col min="8453" max="8453" width="5.85546875" style="7" customWidth="1"/>
    <col min="8454" max="8454" width="6.42578125" style="7" customWidth="1"/>
    <col min="8455" max="8455" width="7.140625" style="7" customWidth="1"/>
    <col min="8456" max="8456" width="5.42578125" style="7" customWidth="1"/>
    <col min="8457" max="8459" width="7.42578125" style="7" customWidth="1"/>
    <col min="8460" max="8460" width="9.42578125" style="7" customWidth="1"/>
    <col min="8461" max="8461" width="2.42578125" style="7" customWidth="1"/>
    <col min="8462" max="8495" width="15.42578125" style="7" customWidth="1"/>
    <col min="8496" max="8504" width="20.42578125" style="7" customWidth="1"/>
    <col min="8505" max="8703" width="10.85546875" style="7"/>
    <col min="8704" max="8704" width="9.85546875" style="7" customWidth="1"/>
    <col min="8705" max="8705" width="3.42578125" style="7" customWidth="1"/>
    <col min="8706" max="8706" width="52.42578125" style="7" customWidth="1"/>
    <col min="8707" max="8708" width="7.42578125" style="7" customWidth="1"/>
    <col min="8709" max="8709" width="5.85546875" style="7" customWidth="1"/>
    <col min="8710" max="8710" width="6.42578125" style="7" customWidth="1"/>
    <col min="8711" max="8711" width="7.140625" style="7" customWidth="1"/>
    <col min="8712" max="8712" width="5.42578125" style="7" customWidth="1"/>
    <col min="8713" max="8715" width="7.42578125" style="7" customWidth="1"/>
    <col min="8716" max="8716" width="9.42578125" style="7" customWidth="1"/>
    <col min="8717" max="8717" width="2.42578125" style="7" customWidth="1"/>
    <col min="8718" max="8751" width="15.42578125" style="7" customWidth="1"/>
    <col min="8752" max="8760" width="20.42578125" style="7" customWidth="1"/>
    <col min="8761" max="8959" width="10.85546875" style="7"/>
    <col min="8960" max="8960" width="9.85546875" style="7" customWidth="1"/>
    <col min="8961" max="8961" width="3.42578125" style="7" customWidth="1"/>
    <col min="8962" max="8962" width="52.42578125" style="7" customWidth="1"/>
    <col min="8963" max="8964" width="7.42578125" style="7" customWidth="1"/>
    <col min="8965" max="8965" width="5.85546875" style="7" customWidth="1"/>
    <col min="8966" max="8966" width="6.42578125" style="7" customWidth="1"/>
    <col min="8967" max="8967" width="7.140625" style="7" customWidth="1"/>
    <col min="8968" max="8968" width="5.42578125" style="7" customWidth="1"/>
    <col min="8969" max="8971" width="7.42578125" style="7" customWidth="1"/>
    <col min="8972" max="8972" width="9.42578125" style="7" customWidth="1"/>
    <col min="8973" max="8973" width="2.42578125" style="7" customWidth="1"/>
    <col min="8974" max="9007" width="15.42578125" style="7" customWidth="1"/>
    <col min="9008" max="9016" width="20.42578125" style="7" customWidth="1"/>
    <col min="9017" max="9215" width="10.85546875" style="7"/>
    <col min="9216" max="9216" width="9.85546875" style="7" customWidth="1"/>
    <col min="9217" max="9217" width="3.42578125" style="7" customWidth="1"/>
    <col min="9218" max="9218" width="52.42578125" style="7" customWidth="1"/>
    <col min="9219" max="9220" width="7.42578125" style="7" customWidth="1"/>
    <col min="9221" max="9221" width="5.85546875" style="7" customWidth="1"/>
    <col min="9222" max="9222" width="6.42578125" style="7" customWidth="1"/>
    <col min="9223" max="9223" width="7.140625" style="7" customWidth="1"/>
    <col min="9224" max="9224" width="5.42578125" style="7" customWidth="1"/>
    <col min="9225" max="9227" width="7.42578125" style="7" customWidth="1"/>
    <col min="9228" max="9228" width="9.42578125" style="7" customWidth="1"/>
    <col min="9229" max="9229" width="2.42578125" style="7" customWidth="1"/>
    <col min="9230" max="9263" width="15.42578125" style="7" customWidth="1"/>
    <col min="9264" max="9272" width="20.42578125" style="7" customWidth="1"/>
    <col min="9273" max="9471" width="10.85546875" style="7"/>
    <col min="9472" max="9472" width="9.85546875" style="7" customWidth="1"/>
    <col min="9473" max="9473" width="3.42578125" style="7" customWidth="1"/>
    <col min="9474" max="9474" width="52.42578125" style="7" customWidth="1"/>
    <col min="9475" max="9476" width="7.42578125" style="7" customWidth="1"/>
    <col min="9477" max="9477" width="5.85546875" style="7" customWidth="1"/>
    <col min="9478" max="9478" width="6.42578125" style="7" customWidth="1"/>
    <col min="9479" max="9479" width="7.140625" style="7" customWidth="1"/>
    <col min="9480" max="9480" width="5.42578125" style="7" customWidth="1"/>
    <col min="9481" max="9483" width="7.42578125" style="7" customWidth="1"/>
    <col min="9484" max="9484" width="9.42578125" style="7" customWidth="1"/>
    <col min="9485" max="9485" width="2.42578125" style="7" customWidth="1"/>
    <col min="9486" max="9519" width="15.42578125" style="7" customWidth="1"/>
    <col min="9520" max="9528" width="20.42578125" style="7" customWidth="1"/>
    <col min="9529" max="9727" width="10.85546875" style="7"/>
    <col min="9728" max="9728" width="9.85546875" style="7" customWidth="1"/>
    <col min="9729" max="9729" width="3.42578125" style="7" customWidth="1"/>
    <col min="9730" max="9730" width="52.42578125" style="7" customWidth="1"/>
    <col min="9731" max="9732" width="7.42578125" style="7" customWidth="1"/>
    <col min="9733" max="9733" width="5.85546875" style="7" customWidth="1"/>
    <col min="9734" max="9734" width="6.42578125" style="7" customWidth="1"/>
    <col min="9735" max="9735" width="7.140625" style="7" customWidth="1"/>
    <col min="9736" max="9736" width="5.42578125" style="7" customWidth="1"/>
    <col min="9737" max="9739" width="7.42578125" style="7" customWidth="1"/>
    <col min="9740" max="9740" width="9.42578125" style="7" customWidth="1"/>
    <col min="9741" max="9741" width="2.42578125" style="7" customWidth="1"/>
    <col min="9742" max="9775" width="15.42578125" style="7" customWidth="1"/>
    <col min="9776" max="9784" width="20.42578125" style="7" customWidth="1"/>
    <col min="9785" max="9983" width="10.85546875" style="7"/>
    <col min="9984" max="9984" width="9.85546875" style="7" customWidth="1"/>
    <col min="9985" max="9985" width="3.42578125" style="7" customWidth="1"/>
    <col min="9986" max="9986" width="52.42578125" style="7" customWidth="1"/>
    <col min="9987" max="9988" width="7.42578125" style="7" customWidth="1"/>
    <col min="9989" max="9989" width="5.85546875" style="7" customWidth="1"/>
    <col min="9990" max="9990" width="6.42578125" style="7" customWidth="1"/>
    <col min="9991" max="9991" width="7.140625" style="7" customWidth="1"/>
    <col min="9992" max="9992" width="5.42578125" style="7" customWidth="1"/>
    <col min="9993" max="9995" width="7.42578125" style="7" customWidth="1"/>
    <col min="9996" max="9996" width="9.42578125" style="7" customWidth="1"/>
    <col min="9997" max="9997" width="2.42578125" style="7" customWidth="1"/>
    <col min="9998" max="10031" width="15.42578125" style="7" customWidth="1"/>
    <col min="10032" max="10040" width="20.42578125" style="7" customWidth="1"/>
    <col min="10041" max="10239" width="10.85546875" style="7"/>
    <col min="10240" max="10240" width="9.85546875" style="7" customWidth="1"/>
    <col min="10241" max="10241" width="3.42578125" style="7" customWidth="1"/>
    <col min="10242" max="10242" width="52.42578125" style="7" customWidth="1"/>
    <col min="10243" max="10244" width="7.42578125" style="7" customWidth="1"/>
    <col min="10245" max="10245" width="5.85546875" style="7" customWidth="1"/>
    <col min="10246" max="10246" width="6.42578125" style="7" customWidth="1"/>
    <col min="10247" max="10247" width="7.140625" style="7" customWidth="1"/>
    <col min="10248" max="10248" width="5.42578125" style="7" customWidth="1"/>
    <col min="10249" max="10251" width="7.42578125" style="7" customWidth="1"/>
    <col min="10252" max="10252" width="9.42578125" style="7" customWidth="1"/>
    <col min="10253" max="10253" width="2.42578125" style="7" customWidth="1"/>
    <col min="10254" max="10287" width="15.42578125" style="7" customWidth="1"/>
    <col min="10288" max="10296" width="20.42578125" style="7" customWidth="1"/>
    <col min="10297" max="10495" width="10.85546875" style="7"/>
    <col min="10496" max="10496" width="9.85546875" style="7" customWidth="1"/>
    <col min="10497" max="10497" width="3.42578125" style="7" customWidth="1"/>
    <col min="10498" max="10498" width="52.42578125" style="7" customWidth="1"/>
    <col min="10499" max="10500" width="7.42578125" style="7" customWidth="1"/>
    <col min="10501" max="10501" width="5.85546875" style="7" customWidth="1"/>
    <col min="10502" max="10502" width="6.42578125" style="7" customWidth="1"/>
    <col min="10503" max="10503" width="7.140625" style="7" customWidth="1"/>
    <col min="10504" max="10504" width="5.42578125" style="7" customWidth="1"/>
    <col min="10505" max="10507" width="7.42578125" style="7" customWidth="1"/>
    <col min="10508" max="10508" width="9.42578125" style="7" customWidth="1"/>
    <col min="10509" max="10509" width="2.42578125" style="7" customWidth="1"/>
    <col min="10510" max="10543" width="15.42578125" style="7" customWidth="1"/>
    <col min="10544" max="10552" width="20.42578125" style="7" customWidth="1"/>
    <col min="10553" max="10751" width="10.85546875" style="7"/>
    <col min="10752" max="10752" width="9.85546875" style="7" customWidth="1"/>
    <col min="10753" max="10753" width="3.42578125" style="7" customWidth="1"/>
    <col min="10754" max="10754" width="52.42578125" style="7" customWidth="1"/>
    <col min="10755" max="10756" width="7.42578125" style="7" customWidth="1"/>
    <col min="10757" max="10757" width="5.85546875" style="7" customWidth="1"/>
    <col min="10758" max="10758" width="6.42578125" style="7" customWidth="1"/>
    <col min="10759" max="10759" width="7.140625" style="7" customWidth="1"/>
    <col min="10760" max="10760" width="5.42578125" style="7" customWidth="1"/>
    <col min="10761" max="10763" width="7.42578125" style="7" customWidth="1"/>
    <col min="10764" max="10764" width="9.42578125" style="7" customWidth="1"/>
    <col min="10765" max="10765" width="2.42578125" style="7" customWidth="1"/>
    <col min="10766" max="10799" width="15.42578125" style="7" customWidth="1"/>
    <col min="10800" max="10808" width="20.42578125" style="7" customWidth="1"/>
    <col min="10809" max="11007" width="10.85546875" style="7"/>
    <col min="11008" max="11008" width="9.85546875" style="7" customWidth="1"/>
    <col min="11009" max="11009" width="3.42578125" style="7" customWidth="1"/>
    <col min="11010" max="11010" width="52.42578125" style="7" customWidth="1"/>
    <col min="11011" max="11012" width="7.42578125" style="7" customWidth="1"/>
    <col min="11013" max="11013" width="5.85546875" style="7" customWidth="1"/>
    <col min="11014" max="11014" width="6.42578125" style="7" customWidth="1"/>
    <col min="11015" max="11015" width="7.140625" style="7" customWidth="1"/>
    <col min="11016" max="11016" width="5.42578125" style="7" customWidth="1"/>
    <col min="11017" max="11019" width="7.42578125" style="7" customWidth="1"/>
    <col min="11020" max="11020" width="9.42578125" style="7" customWidth="1"/>
    <col min="11021" max="11021" width="2.42578125" style="7" customWidth="1"/>
    <col min="11022" max="11055" width="15.42578125" style="7" customWidth="1"/>
    <col min="11056" max="11064" width="20.42578125" style="7" customWidth="1"/>
    <col min="11065" max="11263" width="10.85546875" style="7"/>
    <col min="11264" max="11264" width="9.85546875" style="7" customWidth="1"/>
    <col min="11265" max="11265" width="3.42578125" style="7" customWidth="1"/>
    <col min="11266" max="11266" width="52.42578125" style="7" customWidth="1"/>
    <col min="11267" max="11268" width="7.42578125" style="7" customWidth="1"/>
    <col min="11269" max="11269" width="5.85546875" style="7" customWidth="1"/>
    <col min="11270" max="11270" width="6.42578125" style="7" customWidth="1"/>
    <col min="11271" max="11271" width="7.140625" style="7" customWidth="1"/>
    <col min="11272" max="11272" width="5.42578125" style="7" customWidth="1"/>
    <col min="11273" max="11275" width="7.42578125" style="7" customWidth="1"/>
    <col min="11276" max="11276" width="9.42578125" style="7" customWidth="1"/>
    <col min="11277" max="11277" width="2.42578125" style="7" customWidth="1"/>
    <col min="11278" max="11311" width="15.42578125" style="7" customWidth="1"/>
    <col min="11312" max="11320" width="20.42578125" style="7" customWidth="1"/>
    <col min="11321" max="11519" width="10.85546875" style="7"/>
    <col min="11520" max="11520" width="9.85546875" style="7" customWidth="1"/>
    <col min="11521" max="11521" width="3.42578125" style="7" customWidth="1"/>
    <col min="11522" max="11522" width="52.42578125" style="7" customWidth="1"/>
    <col min="11523" max="11524" width="7.42578125" style="7" customWidth="1"/>
    <col min="11525" max="11525" width="5.85546875" style="7" customWidth="1"/>
    <col min="11526" max="11526" width="6.42578125" style="7" customWidth="1"/>
    <col min="11527" max="11527" width="7.140625" style="7" customWidth="1"/>
    <col min="11528" max="11528" width="5.42578125" style="7" customWidth="1"/>
    <col min="11529" max="11531" width="7.42578125" style="7" customWidth="1"/>
    <col min="11532" max="11532" width="9.42578125" style="7" customWidth="1"/>
    <col min="11533" max="11533" width="2.42578125" style="7" customWidth="1"/>
    <col min="11534" max="11567" width="15.42578125" style="7" customWidth="1"/>
    <col min="11568" max="11576" width="20.42578125" style="7" customWidth="1"/>
    <col min="11577" max="11775" width="10.85546875" style="7"/>
    <col min="11776" max="11776" width="9.85546875" style="7" customWidth="1"/>
    <col min="11777" max="11777" width="3.42578125" style="7" customWidth="1"/>
    <col min="11778" max="11778" width="52.42578125" style="7" customWidth="1"/>
    <col min="11779" max="11780" width="7.42578125" style="7" customWidth="1"/>
    <col min="11781" max="11781" width="5.85546875" style="7" customWidth="1"/>
    <col min="11782" max="11782" width="6.42578125" style="7" customWidth="1"/>
    <col min="11783" max="11783" width="7.140625" style="7" customWidth="1"/>
    <col min="11784" max="11784" width="5.42578125" style="7" customWidth="1"/>
    <col min="11785" max="11787" width="7.42578125" style="7" customWidth="1"/>
    <col min="11788" max="11788" width="9.42578125" style="7" customWidth="1"/>
    <col min="11789" max="11789" width="2.42578125" style="7" customWidth="1"/>
    <col min="11790" max="11823" width="15.42578125" style="7" customWidth="1"/>
    <col min="11824" max="11832" width="20.42578125" style="7" customWidth="1"/>
    <col min="11833" max="12031" width="10.85546875" style="7"/>
    <col min="12032" max="12032" width="9.85546875" style="7" customWidth="1"/>
    <col min="12033" max="12033" width="3.42578125" style="7" customWidth="1"/>
    <col min="12034" max="12034" width="52.42578125" style="7" customWidth="1"/>
    <col min="12035" max="12036" width="7.42578125" style="7" customWidth="1"/>
    <col min="12037" max="12037" width="5.85546875" style="7" customWidth="1"/>
    <col min="12038" max="12038" width="6.42578125" style="7" customWidth="1"/>
    <col min="12039" max="12039" width="7.140625" style="7" customWidth="1"/>
    <col min="12040" max="12040" width="5.42578125" style="7" customWidth="1"/>
    <col min="12041" max="12043" width="7.42578125" style="7" customWidth="1"/>
    <col min="12044" max="12044" width="9.42578125" style="7" customWidth="1"/>
    <col min="12045" max="12045" width="2.42578125" style="7" customWidth="1"/>
    <col min="12046" max="12079" width="15.42578125" style="7" customWidth="1"/>
    <col min="12080" max="12088" width="20.42578125" style="7" customWidth="1"/>
    <col min="12089" max="12287" width="10.85546875" style="7"/>
    <col min="12288" max="12288" width="9.85546875" style="7" customWidth="1"/>
    <col min="12289" max="12289" width="3.42578125" style="7" customWidth="1"/>
    <col min="12290" max="12290" width="52.42578125" style="7" customWidth="1"/>
    <col min="12291" max="12292" width="7.42578125" style="7" customWidth="1"/>
    <col min="12293" max="12293" width="5.85546875" style="7" customWidth="1"/>
    <col min="12294" max="12294" width="6.42578125" style="7" customWidth="1"/>
    <col min="12295" max="12295" width="7.140625" style="7" customWidth="1"/>
    <col min="12296" max="12296" width="5.42578125" style="7" customWidth="1"/>
    <col min="12297" max="12299" width="7.42578125" style="7" customWidth="1"/>
    <col min="12300" max="12300" width="9.42578125" style="7" customWidth="1"/>
    <col min="12301" max="12301" width="2.42578125" style="7" customWidth="1"/>
    <col min="12302" max="12335" width="15.42578125" style="7" customWidth="1"/>
    <col min="12336" max="12344" width="20.42578125" style="7" customWidth="1"/>
    <col min="12345" max="12543" width="10.85546875" style="7"/>
    <col min="12544" max="12544" width="9.85546875" style="7" customWidth="1"/>
    <col min="12545" max="12545" width="3.42578125" style="7" customWidth="1"/>
    <col min="12546" max="12546" width="52.42578125" style="7" customWidth="1"/>
    <col min="12547" max="12548" width="7.42578125" style="7" customWidth="1"/>
    <col min="12549" max="12549" width="5.85546875" style="7" customWidth="1"/>
    <col min="12550" max="12550" width="6.42578125" style="7" customWidth="1"/>
    <col min="12551" max="12551" width="7.140625" style="7" customWidth="1"/>
    <col min="12552" max="12552" width="5.42578125" style="7" customWidth="1"/>
    <col min="12553" max="12555" width="7.42578125" style="7" customWidth="1"/>
    <col min="12556" max="12556" width="9.42578125" style="7" customWidth="1"/>
    <col min="12557" max="12557" width="2.42578125" style="7" customWidth="1"/>
    <col min="12558" max="12591" width="15.42578125" style="7" customWidth="1"/>
    <col min="12592" max="12600" width="20.42578125" style="7" customWidth="1"/>
    <col min="12601" max="12799" width="10.85546875" style="7"/>
    <col min="12800" max="12800" width="9.85546875" style="7" customWidth="1"/>
    <col min="12801" max="12801" width="3.42578125" style="7" customWidth="1"/>
    <col min="12802" max="12802" width="52.42578125" style="7" customWidth="1"/>
    <col min="12803" max="12804" width="7.42578125" style="7" customWidth="1"/>
    <col min="12805" max="12805" width="5.85546875" style="7" customWidth="1"/>
    <col min="12806" max="12806" width="6.42578125" style="7" customWidth="1"/>
    <col min="12807" max="12807" width="7.140625" style="7" customWidth="1"/>
    <col min="12808" max="12808" width="5.42578125" style="7" customWidth="1"/>
    <col min="12809" max="12811" width="7.42578125" style="7" customWidth="1"/>
    <col min="12812" max="12812" width="9.42578125" style="7" customWidth="1"/>
    <col min="12813" max="12813" width="2.42578125" style="7" customWidth="1"/>
    <col min="12814" max="12847" width="15.42578125" style="7" customWidth="1"/>
    <col min="12848" max="12856" width="20.42578125" style="7" customWidth="1"/>
    <col min="12857" max="13055" width="10.85546875" style="7"/>
    <col min="13056" max="13056" width="9.85546875" style="7" customWidth="1"/>
    <col min="13057" max="13057" width="3.42578125" style="7" customWidth="1"/>
    <col min="13058" max="13058" width="52.42578125" style="7" customWidth="1"/>
    <col min="13059" max="13060" width="7.42578125" style="7" customWidth="1"/>
    <col min="13061" max="13061" width="5.85546875" style="7" customWidth="1"/>
    <col min="13062" max="13062" width="6.42578125" style="7" customWidth="1"/>
    <col min="13063" max="13063" width="7.140625" style="7" customWidth="1"/>
    <col min="13064" max="13064" width="5.42578125" style="7" customWidth="1"/>
    <col min="13065" max="13067" width="7.42578125" style="7" customWidth="1"/>
    <col min="13068" max="13068" width="9.42578125" style="7" customWidth="1"/>
    <col min="13069" max="13069" width="2.42578125" style="7" customWidth="1"/>
    <col min="13070" max="13103" width="15.42578125" style="7" customWidth="1"/>
    <col min="13104" max="13112" width="20.42578125" style="7" customWidth="1"/>
    <col min="13113" max="13311" width="10.85546875" style="7"/>
    <col min="13312" max="13312" width="9.85546875" style="7" customWidth="1"/>
    <col min="13313" max="13313" width="3.42578125" style="7" customWidth="1"/>
    <col min="13314" max="13314" width="52.42578125" style="7" customWidth="1"/>
    <col min="13315" max="13316" width="7.42578125" style="7" customWidth="1"/>
    <col min="13317" max="13317" width="5.85546875" style="7" customWidth="1"/>
    <col min="13318" max="13318" width="6.42578125" style="7" customWidth="1"/>
    <col min="13319" max="13319" width="7.140625" style="7" customWidth="1"/>
    <col min="13320" max="13320" width="5.42578125" style="7" customWidth="1"/>
    <col min="13321" max="13323" width="7.42578125" style="7" customWidth="1"/>
    <col min="13324" max="13324" width="9.42578125" style="7" customWidth="1"/>
    <col min="13325" max="13325" width="2.42578125" style="7" customWidth="1"/>
    <col min="13326" max="13359" width="15.42578125" style="7" customWidth="1"/>
    <col min="13360" max="13368" width="20.42578125" style="7" customWidth="1"/>
    <col min="13369" max="13567" width="10.85546875" style="7"/>
    <col min="13568" max="13568" width="9.85546875" style="7" customWidth="1"/>
    <col min="13569" max="13569" width="3.42578125" style="7" customWidth="1"/>
    <col min="13570" max="13570" width="52.42578125" style="7" customWidth="1"/>
    <col min="13571" max="13572" width="7.42578125" style="7" customWidth="1"/>
    <col min="13573" max="13573" width="5.85546875" style="7" customWidth="1"/>
    <col min="13574" max="13574" width="6.42578125" style="7" customWidth="1"/>
    <col min="13575" max="13575" width="7.140625" style="7" customWidth="1"/>
    <col min="13576" max="13576" width="5.42578125" style="7" customWidth="1"/>
    <col min="13577" max="13579" width="7.42578125" style="7" customWidth="1"/>
    <col min="13580" max="13580" width="9.42578125" style="7" customWidth="1"/>
    <col min="13581" max="13581" width="2.42578125" style="7" customWidth="1"/>
    <col min="13582" max="13615" width="15.42578125" style="7" customWidth="1"/>
    <col min="13616" max="13624" width="20.42578125" style="7" customWidth="1"/>
    <col min="13625" max="13823" width="10.85546875" style="7"/>
    <col min="13824" max="13824" width="9.85546875" style="7" customWidth="1"/>
    <col min="13825" max="13825" width="3.42578125" style="7" customWidth="1"/>
    <col min="13826" max="13826" width="52.42578125" style="7" customWidth="1"/>
    <col min="13827" max="13828" width="7.42578125" style="7" customWidth="1"/>
    <col min="13829" max="13829" width="5.85546875" style="7" customWidth="1"/>
    <col min="13830" max="13830" width="6.42578125" style="7" customWidth="1"/>
    <col min="13831" max="13831" width="7.140625" style="7" customWidth="1"/>
    <col min="13832" max="13832" width="5.42578125" style="7" customWidth="1"/>
    <col min="13833" max="13835" width="7.42578125" style="7" customWidth="1"/>
    <col min="13836" max="13836" width="9.42578125" style="7" customWidth="1"/>
    <col min="13837" max="13837" width="2.42578125" style="7" customWidth="1"/>
    <col min="13838" max="13871" width="15.42578125" style="7" customWidth="1"/>
    <col min="13872" max="13880" width="20.42578125" style="7" customWidth="1"/>
    <col min="13881" max="14079" width="10.85546875" style="7"/>
    <col min="14080" max="14080" width="9.85546875" style="7" customWidth="1"/>
    <col min="14081" max="14081" width="3.42578125" style="7" customWidth="1"/>
    <col min="14082" max="14082" width="52.42578125" style="7" customWidth="1"/>
    <col min="14083" max="14084" width="7.42578125" style="7" customWidth="1"/>
    <col min="14085" max="14085" width="5.85546875" style="7" customWidth="1"/>
    <col min="14086" max="14086" width="6.42578125" style="7" customWidth="1"/>
    <col min="14087" max="14087" width="7.140625" style="7" customWidth="1"/>
    <col min="14088" max="14088" width="5.42578125" style="7" customWidth="1"/>
    <col min="14089" max="14091" width="7.42578125" style="7" customWidth="1"/>
    <col min="14092" max="14092" width="9.42578125" style="7" customWidth="1"/>
    <col min="14093" max="14093" width="2.42578125" style="7" customWidth="1"/>
    <col min="14094" max="14127" width="15.42578125" style="7" customWidth="1"/>
    <col min="14128" max="14136" width="20.42578125" style="7" customWidth="1"/>
    <col min="14137" max="14335" width="10.85546875" style="7"/>
    <col min="14336" max="14336" width="9.85546875" style="7" customWidth="1"/>
    <col min="14337" max="14337" width="3.42578125" style="7" customWidth="1"/>
    <col min="14338" max="14338" width="52.42578125" style="7" customWidth="1"/>
    <col min="14339" max="14340" width="7.42578125" style="7" customWidth="1"/>
    <col min="14341" max="14341" width="5.85546875" style="7" customWidth="1"/>
    <col min="14342" max="14342" width="6.42578125" style="7" customWidth="1"/>
    <col min="14343" max="14343" width="7.140625" style="7" customWidth="1"/>
    <col min="14344" max="14344" width="5.42578125" style="7" customWidth="1"/>
    <col min="14345" max="14347" width="7.42578125" style="7" customWidth="1"/>
    <col min="14348" max="14348" width="9.42578125" style="7" customWidth="1"/>
    <col min="14349" max="14349" width="2.42578125" style="7" customWidth="1"/>
    <col min="14350" max="14383" width="15.42578125" style="7" customWidth="1"/>
    <col min="14384" max="14392" width="20.42578125" style="7" customWidth="1"/>
    <col min="14393" max="14591" width="10.85546875" style="7"/>
    <col min="14592" max="14592" width="9.85546875" style="7" customWidth="1"/>
    <col min="14593" max="14593" width="3.42578125" style="7" customWidth="1"/>
    <col min="14594" max="14594" width="52.42578125" style="7" customWidth="1"/>
    <col min="14595" max="14596" width="7.42578125" style="7" customWidth="1"/>
    <col min="14597" max="14597" width="5.85546875" style="7" customWidth="1"/>
    <col min="14598" max="14598" width="6.42578125" style="7" customWidth="1"/>
    <col min="14599" max="14599" width="7.140625" style="7" customWidth="1"/>
    <col min="14600" max="14600" width="5.42578125" style="7" customWidth="1"/>
    <col min="14601" max="14603" width="7.42578125" style="7" customWidth="1"/>
    <col min="14604" max="14604" width="9.42578125" style="7" customWidth="1"/>
    <col min="14605" max="14605" width="2.42578125" style="7" customWidth="1"/>
    <col min="14606" max="14639" width="15.42578125" style="7" customWidth="1"/>
    <col min="14640" max="14648" width="20.42578125" style="7" customWidth="1"/>
    <col min="14649" max="14847" width="10.85546875" style="7"/>
    <col min="14848" max="14848" width="9.85546875" style="7" customWidth="1"/>
    <col min="14849" max="14849" width="3.42578125" style="7" customWidth="1"/>
    <col min="14850" max="14850" width="52.42578125" style="7" customWidth="1"/>
    <col min="14851" max="14852" width="7.42578125" style="7" customWidth="1"/>
    <col min="14853" max="14853" width="5.85546875" style="7" customWidth="1"/>
    <col min="14854" max="14854" width="6.42578125" style="7" customWidth="1"/>
    <col min="14855" max="14855" width="7.140625" style="7" customWidth="1"/>
    <col min="14856" max="14856" width="5.42578125" style="7" customWidth="1"/>
    <col min="14857" max="14859" width="7.42578125" style="7" customWidth="1"/>
    <col min="14860" max="14860" width="9.42578125" style="7" customWidth="1"/>
    <col min="14861" max="14861" width="2.42578125" style="7" customWidth="1"/>
    <col min="14862" max="14895" width="15.42578125" style="7" customWidth="1"/>
    <col min="14896" max="14904" width="20.42578125" style="7" customWidth="1"/>
    <col min="14905" max="15103" width="10.85546875" style="7"/>
    <col min="15104" max="15104" width="9.85546875" style="7" customWidth="1"/>
    <col min="15105" max="15105" width="3.42578125" style="7" customWidth="1"/>
    <col min="15106" max="15106" width="52.42578125" style="7" customWidth="1"/>
    <col min="15107" max="15108" width="7.42578125" style="7" customWidth="1"/>
    <col min="15109" max="15109" width="5.85546875" style="7" customWidth="1"/>
    <col min="15110" max="15110" width="6.42578125" style="7" customWidth="1"/>
    <col min="15111" max="15111" width="7.140625" style="7" customWidth="1"/>
    <col min="15112" max="15112" width="5.42578125" style="7" customWidth="1"/>
    <col min="15113" max="15115" width="7.42578125" style="7" customWidth="1"/>
    <col min="15116" max="15116" width="9.42578125" style="7" customWidth="1"/>
    <col min="15117" max="15117" width="2.42578125" style="7" customWidth="1"/>
    <col min="15118" max="15151" width="15.42578125" style="7" customWidth="1"/>
    <col min="15152" max="15160" width="20.42578125" style="7" customWidth="1"/>
    <col min="15161" max="15359" width="10.85546875" style="7"/>
    <col min="15360" max="15360" width="9.85546875" style="7" customWidth="1"/>
    <col min="15361" max="15361" width="3.42578125" style="7" customWidth="1"/>
    <col min="15362" max="15362" width="52.42578125" style="7" customWidth="1"/>
    <col min="15363" max="15364" width="7.42578125" style="7" customWidth="1"/>
    <col min="15365" max="15365" width="5.85546875" style="7" customWidth="1"/>
    <col min="15366" max="15366" width="6.42578125" style="7" customWidth="1"/>
    <col min="15367" max="15367" width="7.140625" style="7" customWidth="1"/>
    <col min="15368" max="15368" width="5.42578125" style="7" customWidth="1"/>
    <col min="15369" max="15371" width="7.42578125" style="7" customWidth="1"/>
    <col min="15372" max="15372" width="9.42578125" style="7" customWidth="1"/>
    <col min="15373" max="15373" width="2.42578125" style="7" customWidth="1"/>
    <col min="15374" max="15407" width="15.42578125" style="7" customWidth="1"/>
    <col min="15408" max="15416" width="20.42578125" style="7" customWidth="1"/>
    <col min="15417" max="15615" width="10.85546875" style="7"/>
    <col min="15616" max="15616" width="9.85546875" style="7" customWidth="1"/>
    <col min="15617" max="15617" width="3.42578125" style="7" customWidth="1"/>
    <col min="15618" max="15618" width="52.42578125" style="7" customWidth="1"/>
    <col min="15619" max="15620" width="7.42578125" style="7" customWidth="1"/>
    <col min="15621" max="15621" width="5.85546875" style="7" customWidth="1"/>
    <col min="15622" max="15622" width="6.42578125" style="7" customWidth="1"/>
    <col min="15623" max="15623" width="7.140625" style="7" customWidth="1"/>
    <col min="15624" max="15624" width="5.42578125" style="7" customWidth="1"/>
    <col min="15625" max="15627" width="7.42578125" style="7" customWidth="1"/>
    <col min="15628" max="15628" width="9.42578125" style="7" customWidth="1"/>
    <col min="15629" max="15629" width="2.42578125" style="7" customWidth="1"/>
    <col min="15630" max="15663" width="15.42578125" style="7" customWidth="1"/>
    <col min="15664" max="15672" width="20.42578125" style="7" customWidth="1"/>
    <col min="15673" max="15871" width="10.85546875" style="7"/>
    <col min="15872" max="15872" width="9.85546875" style="7" customWidth="1"/>
    <col min="15873" max="15873" width="3.42578125" style="7" customWidth="1"/>
    <col min="15874" max="15874" width="52.42578125" style="7" customWidth="1"/>
    <col min="15875" max="15876" width="7.42578125" style="7" customWidth="1"/>
    <col min="15877" max="15877" width="5.85546875" style="7" customWidth="1"/>
    <col min="15878" max="15878" width="6.42578125" style="7" customWidth="1"/>
    <col min="15879" max="15879" width="7.140625" style="7" customWidth="1"/>
    <col min="15880" max="15880" width="5.42578125" style="7" customWidth="1"/>
    <col min="15881" max="15883" width="7.42578125" style="7" customWidth="1"/>
    <col min="15884" max="15884" width="9.42578125" style="7" customWidth="1"/>
    <col min="15885" max="15885" width="2.42578125" style="7" customWidth="1"/>
    <col min="15886" max="15919" width="15.42578125" style="7" customWidth="1"/>
    <col min="15920" max="15928" width="20.42578125" style="7" customWidth="1"/>
    <col min="15929" max="16127" width="10.85546875" style="7"/>
    <col min="16128" max="16128" width="9.85546875" style="7" customWidth="1"/>
    <col min="16129" max="16129" width="3.42578125" style="7" customWidth="1"/>
    <col min="16130" max="16130" width="52.42578125" style="7" customWidth="1"/>
    <col min="16131" max="16132" width="7.42578125" style="7" customWidth="1"/>
    <col min="16133" max="16133" width="5.85546875" style="7" customWidth="1"/>
    <col min="16134" max="16134" width="6.42578125" style="7" customWidth="1"/>
    <col min="16135" max="16135" width="7.140625" style="7" customWidth="1"/>
    <col min="16136" max="16136" width="5.42578125" style="7" customWidth="1"/>
    <col min="16137" max="16139" width="7.42578125" style="7" customWidth="1"/>
    <col min="16140" max="16140" width="9.42578125" style="7" customWidth="1"/>
    <col min="16141" max="16141" width="2.42578125" style="7" customWidth="1"/>
    <col min="16142" max="16175" width="15.42578125" style="7" customWidth="1"/>
    <col min="16176" max="16184" width="20.42578125" style="7" customWidth="1"/>
    <col min="16185" max="16381" width="10.85546875" style="7"/>
    <col min="16382" max="16383" width="11.42578125" style="7" customWidth="1"/>
    <col min="16384" max="16384" width="10.85546875" style="7"/>
  </cols>
  <sheetData>
    <row r="1" spans="2:57">
      <c r="B1" s="815"/>
      <c r="C1" s="816"/>
      <c r="D1" s="816"/>
      <c r="E1" s="816"/>
      <c r="F1" s="816"/>
      <c r="G1" s="816"/>
      <c r="H1" s="816"/>
      <c r="I1" s="816"/>
      <c r="J1" s="816"/>
      <c r="K1" s="816"/>
      <c r="L1" s="816"/>
      <c r="M1" s="816"/>
      <c r="N1" s="816"/>
      <c r="O1" s="817"/>
      <c r="P1" s="4"/>
      <c r="Q1" s="4"/>
      <c r="R1" s="404"/>
      <c r="S1" s="4"/>
      <c r="T1" s="4"/>
      <c r="U1" s="4"/>
      <c r="V1" s="4"/>
      <c r="W1" s="404"/>
      <c r="X1" s="4"/>
      <c r="Y1" s="4"/>
      <c r="Z1" s="4"/>
      <c r="AA1" s="4"/>
      <c r="AB1" s="404"/>
      <c r="AC1" s="4"/>
      <c r="AD1" s="4"/>
      <c r="AE1" s="40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5"/>
      <c r="BC1" s="4"/>
      <c r="BD1" s="4"/>
    </row>
    <row r="2" spans="2:57" ht="18">
      <c r="B2" s="374">
        <v>2025</v>
      </c>
      <c r="C2" s="419"/>
      <c r="D2" s="295" t="s">
        <v>211</v>
      </c>
      <c r="E2" s="387"/>
      <c r="F2" s="824" t="s">
        <v>185</v>
      </c>
      <c r="G2" s="824"/>
      <c r="H2" s="825" t="s">
        <v>372</v>
      </c>
      <c r="I2" s="825"/>
      <c r="J2" s="825"/>
      <c r="K2" s="825"/>
      <c r="L2" s="825"/>
      <c r="M2" s="825"/>
      <c r="N2" s="825"/>
      <c r="O2" s="388"/>
      <c r="P2" s="4"/>
      <c r="Q2" s="4"/>
      <c r="R2" s="404"/>
      <c r="S2" s="4"/>
      <c r="T2" s="4"/>
      <c r="U2" s="4"/>
      <c r="V2" s="4"/>
      <c r="W2" s="404"/>
      <c r="X2" s="4"/>
      <c r="Y2" s="4"/>
      <c r="Z2" s="4"/>
      <c r="AA2" s="4"/>
      <c r="AB2" s="404"/>
      <c r="AC2" s="4"/>
      <c r="AD2" s="4"/>
      <c r="AE2" s="40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5"/>
      <c r="BC2" s="4"/>
      <c r="BD2" s="4"/>
    </row>
    <row r="3" spans="2:57" ht="18">
      <c r="B3" s="297"/>
      <c r="C3" s="278"/>
      <c r="D3" s="818"/>
      <c r="E3" s="819"/>
      <c r="F3" s="820"/>
      <c r="G3" s="248"/>
      <c r="H3" s="821"/>
      <c r="I3" s="822"/>
      <c r="J3" s="822"/>
      <c r="K3" s="822"/>
      <c r="L3" s="822"/>
      <c r="M3" s="822"/>
      <c r="N3" s="823"/>
      <c r="O3" s="385"/>
      <c r="P3" s="386"/>
      <c r="Q3" s="4"/>
      <c r="R3" s="404"/>
      <c r="S3" s="4"/>
      <c r="T3" s="4"/>
      <c r="U3" s="4"/>
      <c r="V3" s="4"/>
      <c r="W3" s="404"/>
      <c r="X3" s="4"/>
      <c r="Y3" s="4"/>
      <c r="Z3" s="4"/>
      <c r="AA3" s="4"/>
      <c r="AB3" s="404"/>
      <c r="AC3" s="4"/>
      <c r="AD3" s="4"/>
      <c r="AE3" s="40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5"/>
      <c r="BC3" s="4"/>
      <c r="BD3" s="4"/>
    </row>
    <row r="4" spans="2:57" ht="16.5">
      <c r="B4" s="297"/>
      <c r="C4" s="278"/>
      <c r="D4" s="254"/>
      <c r="E4" s="246"/>
      <c r="F4" s="247"/>
      <c r="G4" s="248"/>
      <c r="H4" s="247"/>
      <c r="I4" s="247"/>
      <c r="J4" s="247"/>
      <c r="K4" s="247"/>
      <c r="L4" s="249"/>
      <c r="M4" s="249"/>
      <c r="N4" s="249"/>
      <c r="O4" s="298"/>
      <c r="P4" s="4"/>
      <c r="Q4" s="4"/>
      <c r="R4" s="404"/>
      <c r="S4" s="4"/>
      <c r="T4" s="4"/>
      <c r="U4" s="4"/>
      <c r="V4" s="4"/>
      <c r="W4" s="404"/>
      <c r="X4" s="4"/>
      <c r="Y4" s="4"/>
      <c r="Z4" s="4"/>
      <c r="AA4" s="4"/>
      <c r="AB4" s="404"/>
      <c r="AC4" s="4"/>
      <c r="AD4" s="4"/>
      <c r="AE4" s="40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5"/>
      <c r="BC4" s="4"/>
      <c r="BD4" s="4"/>
    </row>
    <row r="5" spans="2:57" ht="17.25" thickBot="1">
      <c r="B5" s="297"/>
      <c r="C5" s="278"/>
      <c r="D5" s="375" t="s">
        <v>264</v>
      </c>
      <c r="E5" s="376"/>
      <c r="F5" s="377"/>
      <c r="G5" s="248"/>
      <c r="H5" s="255"/>
      <c r="I5" s="255"/>
      <c r="J5" s="255"/>
      <c r="K5" s="247"/>
      <c r="L5" s="249"/>
      <c r="M5" s="249"/>
      <c r="N5" s="249"/>
      <c r="O5" s="298"/>
      <c r="P5" s="4"/>
      <c r="Q5" s="4"/>
      <c r="R5" s="404"/>
      <c r="S5" s="4"/>
      <c r="T5" s="4"/>
      <c r="U5" s="4"/>
      <c r="V5" s="4"/>
      <c r="W5" s="404"/>
      <c r="X5" s="4"/>
      <c r="Y5" s="4"/>
      <c r="Z5" s="4"/>
      <c r="AA5" s="4"/>
      <c r="AB5" s="404"/>
      <c r="AC5" s="4"/>
      <c r="AD5" s="4"/>
      <c r="AE5" s="40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5"/>
      <c r="BC5" s="4"/>
      <c r="BD5" s="4"/>
    </row>
    <row r="6" spans="2:57" s="11" customFormat="1" ht="17.25" thickBot="1">
      <c r="B6" s="297"/>
      <c r="C6" s="278"/>
      <c r="D6" s="380" t="s">
        <v>263</v>
      </c>
      <c r="E6" s="378"/>
      <c r="F6" s="379"/>
      <c r="G6" s="248"/>
      <c r="H6" s="254" t="s">
        <v>150</v>
      </c>
      <c r="I6" s="256"/>
      <c r="J6" s="256"/>
      <c r="K6" s="255"/>
      <c r="L6" s="754" t="s">
        <v>167</v>
      </c>
      <c r="M6" s="754"/>
      <c r="N6" s="755"/>
      <c r="O6" s="296">
        <v>1</v>
      </c>
      <c r="P6" s="12"/>
      <c r="Q6" s="12"/>
      <c r="R6" s="405"/>
      <c r="S6" s="12"/>
      <c r="T6" s="12"/>
      <c r="U6" s="12"/>
      <c r="V6" s="12"/>
      <c r="W6" s="405"/>
      <c r="X6" s="12"/>
      <c r="Y6" s="12"/>
      <c r="Z6" s="12"/>
      <c r="AA6" s="12"/>
      <c r="AB6" s="405"/>
      <c r="AC6" s="12"/>
      <c r="AD6" s="12"/>
      <c r="AE6" s="405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3"/>
      <c r="BC6" s="12"/>
      <c r="BD6" s="12"/>
      <c r="BE6" s="14"/>
    </row>
    <row r="7" spans="2:57" ht="17.25" thickBot="1">
      <c r="B7" s="297"/>
      <c r="C7" s="278"/>
      <c r="D7" s="380" t="s">
        <v>262</v>
      </c>
      <c r="E7" s="378"/>
      <c r="F7" s="379"/>
      <c r="G7" s="248"/>
      <c r="H7" s="247"/>
      <c r="I7" s="247"/>
      <c r="J7" s="247"/>
      <c r="K7" s="247"/>
      <c r="L7" s="249"/>
      <c r="M7" s="249"/>
      <c r="N7" s="249"/>
      <c r="O7" s="299"/>
    </row>
    <row r="8" spans="2:57" ht="17.25" thickBot="1">
      <c r="B8" s="297"/>
      <c r="C8" s="278"/>
      <c r="D8" s="381" t="s">
        <v>256</v>
      </c>
      <c r="E8" s="378"/>
      <c r="F8" s="379"/>
      <c r="G8" s="248"/>
      <c r="H8" s="247"/>
      <c r="I8" s="247"/>
      <c r="J8" s="247"/>
      <c r="K8" s="247"/>
      <c r="L8" s="754" t="s">
        <v>160</v>
      </c>
      <c r="M8" s="754"/>
      <c r="N8" s="754"/>
      <c r="O8" s="296">
        <v>1</v>
      </c>
    </row>
    <row r="9" spans="2:57" s="17" customFormat="1" ht="16.5">
      <c r="B9" s="297"/>
      <c r="C9" s="278"/>
      <c r="D9" s="382" t="s">
        <v>261</v>
      </c>
      <c r="E9" s="383"/>
      <c r="F9" s="384"/>
      <c r="G9" s="248"/>
      <c r="H9" s="247"/>
      <c r="I9" s="247"/>
      <c r="J9" s="247"/>
      <c r="K9" s="247"/>
      <c r="L9" s="203"/>
      <c r="M9" s="203"/>
      <c r="N9" s="203"/>
      <c r="O9" s="300"/>
      <c r="P9" s="10"/>
      <c r="Q9" s="10"/>
      <c r="R9" s="7"/>
      <c r="S9" s="10"/>
      <c r="T9" s="10"/>
      <c r="U9" s="10"/>
      <c r="V9" s="10"/>
      <c r="W9" s="7"/>
      <c r="X9" s="10"/>
      <c r="Y9" s="10"/>
      <c r="Z9" s="10"/>
      <c r="AA9" s="10"/>
      <c r="AB9" s="7"/>
      <c r="AC9" s="10"/>
      <c r="AD9" s="10"/>
      <c r="AE9" s="7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5"/>
      <c r="BC9" s="10"/>
      <c r="BD9" s="10"/>
      <c r="BE9" s="16"/>
    </row>
    <row r="10" spans="2:57" ht="15.75">
      <c r="B10" s="297"/>
      <c r="C10" s="278"/>
      <c r="D10" s="249"/>
      <c r="E10" s="246"/>
      <c r="F10" s="257"/>
      <c r="G10" s="258"/>
      <c r="H10" s="826" t="s">
        <v>9</v>
      </c>
      <c r="I10" s="827"/>
      <c r="J10" s="827"/>
      <c r="K10" s="827"/>
      <c r="L10" s="827"/>
      <c r="M10" s="827"/>
      <c r="N10" s="827"/>
      <c r="O10" s="828"/>
    </row>
    <row r="11" spans="2:57" ht="16.5">
      <c r="B11" s="301" t="s">
        <v>341</v>
      </c>
      <c r="C11" s="420"/>
      <c r="D11" s="789" t="s">
        <v>336</v>
      </c>
      <c r="E11" s="790"/>
      <c r="F11" s="791"/>
      <c r="G11" s="204"/>
      <c r="H11" s="781" t="s">
        <v>260</v>
      </c>
      <c r="I11" s="829"/>
      <c r="J11" s="781" t="s">
        <v>3</v>
      </c>
      <c r="K11" s="829"/>
      <c r="L11" s="781" t="s">
        <v>4</v>
      </c>
      <c r="M11" s="829"/>
      <c r="N11" s="781" t="s">
        <v>1</v>
      </c>
      <c r="O11" s="782"/>
    </row>
    <row r="12" spans="2:57" ht="16.5">
      <c r="B12" s="297"/>
      <c r="C12" s="278"/>
      <c r="D12" s="290"/>
      <c r="E12" s="291"/>
      <c r="F12" s="290"/>
      <c r="G12" s="204"/>
      <c r="H12" s="247"/>
      <c r="I12" s="247"/>
      <c r="J12" s="247"/>
      <c r="K12" s="247"/>
      <c r="L12" s="203"/>
      <c r="M12" s="203"/>
      <c r="N12" s="203"/>
      <c r="O12" s="300"/>
    </row>
    <row r="13" spans="2:57" ht="16.5">
      <c r="B13" s="302" t="s">
        <v>10</v>
      </c>
      <c r="C13" s="270"/>
      <c r="D13" s="789" t="str">
        <f>D41</f>
        <v>CAPÍTOL 1. GUIÓ. MÚSIQUES. COMPRA PROGRAMES/DRETS</v>
      </c>
      <c r="E13" s="790"/>
      <c r="F13" s="791"/>
      <c r="G13" s="204"/>
      <c r="H13" s="797">
        <f>L55</f>
        <v>0</v>
      </c>
      <c r="I13" s="797"/>
      <c r="J13" s="797">
        <f>M55</f>
        <v>0</v>
      </c>
      <c r="K13" s="797"/>
      <c r="L13" s="797">
        <f>N55</f>
        <v>0</v>
      </c>
      <c r="M13" s="797"/>
      <c r="N13" s="797">
        <f>O55</f>
        <v>0</v>
      </c>
      <c r="O13" s="798"/>
    </row>
    <row r="14" spans="2:57" ht="16.5">
      <c r="B14" s="302" t="s">
        <v>11</v>
      </c>
      <c r="C14" s="270"/>
      <c r="D14" s="789" t="str">
        <f>D57</f>
        <v>CAPÍTOL 2. PERSONAL ARTÍSTIC</v>
      </c>
      <c r="E14" s="790"/>
      <c r="F14" s="791"/>
      <c r="G14" s="204"/>
      <c r="H14" s="797">
        <f>L71</f>
        <v>0</v>
      </c>
      <c r="I14" s="797"/>
      <c r="J14" s="797">
        <f>M71</f>
        <v>0</v>
      </c>
      <c r="K14" s="797"/>
      <c r="L14" s="797">
        <f>N71</f>
        <v>0</v>
      </c>
      <c r="M14" s="797"/>
      <c r="N14" s="797">
        <f>O71</f>
        <v>0</v>
      </c>
      <c r="O14" s="798"/>
    </row>
    <row r="15" spans="2:57" ht="16.5">
      <c r="B15" s="302" t="s">
        <v>12</v>
      </c>
      <c r="C15" s="270"/>
      <c r="D15" s="789" t="str">
        <f>D74</f>
        <v>CAPÍTOL 3. EQUIP TÈCNIC</v>
      </c>
      <c r="E15" s="790"/>
      <c r="F15" s="791"/>
      <c r="G15" s="204"/>
      <c r="H15" s="797">
        <f>L104</f>
        <v>0</v>
      </c>
      <c r="I15" s="797"/>
      <c r="J15" s="797">
        <f>M104</f>
        <v>0</v>
      </c>
      <c r="K15" s="797"/>
      <c r="L15" s="797">
        <f>N104</f>
        <v>0</v>
      </c>
      <c r="M15" s="797"/>
      <c r="N15" s="797">
        <f>O104</f>
        <v>0</v>
      </c>
      <c r="O15" s="798"/>
    </row>
    <row r="16" spans="2:57" ht="16.5">
      <c r="B16" s="303" t="s">
        <v>378</v>
      </c>
      <c r="C16" s="270"/>
      <c r="D16" s="660" t="str">
        <f>D106</f>
        <v>CAPÍTOL 4. ESCENOGRAFIA</v>
      </c>
      <c r="E16" s="661"/>
      <c r="F16" s="662"/>
      <c r="G16" s="204"/>
      <c r="H16" s="797">
        <f>L113</f>
        <v>0</v>
      </c>
      <c r="I16" s="797"/>
      <c r="J16" s="797">
        <f>N113</f>
        <v>0</v>
      </c>
      <c r="K16" s="797"/>
      <c r="L16" s="797">
        <f>P113</f>
        <v>0</v>
      </c>
      <c r="M16" s="797"/>
      <c r="N16" s="797">
        <f>O113</f>
        <v>0</v>
      </c>
      <c r="O16" s="830"/>
      <c r="P16" s="721"/>
      <c r="Q16" s="9"/>
    </row>
    <row r="17" spans="2:57" ht="16.5">
      <c r="B17" s="303" t="s">
        <v>13</v>
      </c>
      <c r="C17" s="421"/>
      <c r="D17" s="789" t="str">
        <f>D115</f>
        <v>CAPÍTOL 5. MAQUINÀRIA DE RODATGE I TRANSPORT</v>
      </c>
      <c r="E17" s="790"/>
      <c r="F17" s="791"/>
      <c r="G17" s="248"/>
      <c r="H17" s="797">
        <f>L137</f>
        <v>0</v>
      </c>
      <c r="I17" s="797"/>
      <c r="J17" s="797">
        <f>M137</f>
        <v>0</v>
      </c>
      <c r="K17" s="797"/>
      <c r="L17" s="797">
        <f>N137</f>
        <v>0</v>
      </c>
      <c r="M17" s="797"/>
      <c r="N17" s="797">
        <f>O137</f>
        <v>0</v>
      </c>
      <c r="O17" s="798"/>
    </row>
    <row r="18" spans="2:57" ht="16.5">
      <c r="B18" s="302" t="s">
        <v>14</v>
      </c>
      <c r="C18" s="421"/>
      <c r="D18" s="789" t="str">
        <f>D139</f>
        <v>CAPÍTOL 6. VIATGES, DIETES I MENJARS</v>
      </c>
      <c r="E18" s="790"/>
      <c r="F18" s="791"/>
      <c r="G18" s="248"/>
      <c r="H18" s="797">
        <f>L168</f>
        <v>0</v>
      </c>
      <c r="I18" s="797"/>
      <c r="J18" s="797">
        <f>M168</f>
        <v>0</v>
      </c>
      <c r="K18" s="797"/>
      <c r="L18" s="797">
        <f>N168</f>
        <v>0</v>
      </c>
      <c r="M18" s="797"/>
      <c r="N18" s="797">
        <f>O168</f>
        <v>0</v>
      </c>
      <c r="O18" s="798"/>
      <c r="P18" s="9"/>
      <c r="Q18" s="9"/>
      <c r="R18" s="17"/>
      <c r="S18" s="9"/>
      <c r="T18" s="9"/>
      <c r="U18" s="9"/>
      <c r="V18" s="9"/>
      <c r="W18" s="17"/>
      <c r="X18" s="9"/>
      <c r="Y18" s="9"/>
      <c r="Z18" s="9"/>
      <c r="AA18" s="9"/>
      <c r="AB18" s="17"/>
      <c r="AC18" s="9"/>
      <c r="AD18" s="9"/>
      <c r="AE18" s="17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</row>
    <row r="19" spans="2:57" s="17" customFormat="1" ht="16.5">
      <c r="B19" s="302" t="s">
        <v>15</v>
      </c>
      <c r="C19" s="421"/>
      <c r="D19" s="789" t="str">
        <f>D170</f>
        <v>CAPÍTOL 7. SUPORTS GRAVACIÓ I VARIS PRODUCCIÓ</v>
      </c>
      <c r="E19" s="790"/>
      <c r="F19" s="791"/>
      <c r="G19" s="248"/>
      <c r="H19" s="797">
        <f>L184</f>
        <v>0</v>
      </c>
      <c r="I19" s="797"/>
      <c r="J19" s="797">
        <f>M184</f>
        <v>0</v>
      </c>
      <c r="K19" s="797"/>
      <c r="L19" s="797">
        <f>N184</f>
        <v>0</v>
      </c>
      <c r="M19" s="797"/>
      <c r="N19" s="797">
        <f>O184</f>
        <v>0</v>
      </c>
      <c r="O19" s="798"/>
      <c r="P19" s="10"/>
      <c r="Q19" s="10"/>
      <c r="R19" s="7"/>
      <c r="S19" s="10"/>
      <c r="T19" s="10"/>
      <c r="U19" s="10"/>
      <c r="V19" s="10"/>
      <c r="W19" s="7"/>
      <c r="X19" s="10"/>
      <c r="Y19" s="10"/>
      <c r="Z19" s="10"/>
      <c r="AA19" s="10"/>
      <c r="AB19" s="7"/>
      <c r="AC19" s="10"/>
      <c r="AD19" s="10"/>
      <c r="AE19" s="7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5"/>
      <c r="BC19" s="10"/>
      <c r="BD19" s="10"/>
      <c r="BE19" s="16"/>
    </row>
    <row r="20" spans="2:57" s="17" customFormat="1" ht="17.25" thickBot="1">
      <c r="B20" s="302" t="s">
        <v>371</v>
      </c>
      <c r="C20" s="421"/>
      <c r="D20" s="725" t="str">
        <f>D186</f>
        <v>CAPITOL 8.MUNTATGE, SONORITZACIÓ I POSTPRODUCCIÓ</v>
      </c>
      <c r="E20" s="726"/>
      <c r="F20" s="727"/>
      <c r="G20" s="248"/>
      <c r="H20" s="797">
        <f>L191</f>
        <v>0</v>
      </c>
      <c r="I20" s="797"/>
      <c r="J20" s="797">
        <f t="shared" ref="J20" si="0">N191</f>
        <v>0</v>
      </c>
      <c r="K20" s="797"/>
      <c r="L20" s="797">
        <f t="shared" ref="L20" si="1">P191</f>
        <v>0</v>
      </c>
      <c r="M20" s="797"/>
      <c r="N20" s="839">
        <f>O191</f>
        <v>0</v>
      </c>
      <c r="O20" s="840"/>
      <c r="P20" s="10"/>
      <c r="Q20" s="10"/>
      <c r="R20" s="7"/>
      <c r="S20" s="10"/>
      <c r="T20" s="10"/>
      <c r="U20" s="10"/>
      <c r="V20" s="10"/>
      <c r="W20" s="7"/>
      <c r="X20" s="10"/>
      <c r="Y20" s="10"/>
      <c r="Z20" s="10"/>
      <c r="AA20" s="10"/>
      <c r="AB20" s="7"/>
      <c r="AC20" s="10"/>
      <c r="AD20" s="10"/>
      <c r="AE20" s="7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5"/>
      <c r="BC20" s="10"/>
      <c r="BD20" s="10"/>
      <c r="BE20" s="16"/>
    </row>
    <row r="21" spans="2:57" ht="17.25" thickBot="1">
      <c r="B21" s="302"/>
      <c r="C21" s="609"/>
      <c r="D21" s="660" t="s">
        <v>418</v>
      </c>
      <c r="E21" s="661"/>
      <c r="F21" s="662"/>
      <c r="G21" s="248"/>
      <c r="H21" s="831">
        <f>SUM(H13:I20)</f>
        <v>0</v>
      </c>
      <c r="I21" s="832"/>
      <c r="J21" s="831">
        <f>SUM(J13:K20)</f>
        <v>0</v>
      </c>
      <c r="K21" s="832"/>
      <c r="L21" s="831">
        <f>SUM(L13:M20)</f>
        <v>0</v>
      </c>
      <c r="M21" s="832"/>
      <c r="N21" s="831">
        <f t="shared" ref="N21" si="2">SUM(N13:O20)</f>
        <v>0</v>
      </c>
      <c r="O21" s="833"/>
      <c r="P21" s="721"/>
    </row>
    <row r="22" spans="2:57" ht="16.5">
      <c r="B22" s="302" t="s">
        <v>16</v>
      </c>
      <c r="C22" s="421"/>
      <c r="D22" s="789" t="str">
        <f>D193</f>
        <v>CAPÍTOL 9. ASSEGURANCES I IMPOSTOS</v>
      </c>
      <c r="E22" s="790"/>
      <c r="F22" s="791"/>
      <c r="G22" s="248"/>
      <c r="H22" s="783">
        <f>L199</f>
        <v>0</v>
      </c>
      <c r="I22" s="783"/>
      <c r="J22" s="783">
        <f t="shared" ref="J22" si="3">N199</f>
        <v>0</v>
      </c>
      <c r="K22" s="783"/>
      <c r="L22" s="783">
        <f t="shared" ref="L22" si="4">P199</f>
        <v>0</v>
      </c>
      <c r="M22" s="783"/>
      <c r="N22" s="783">
        <f t="shared" ref="N22" si="5">R199</f>
        <v>0</v>
      </c>
      <c r="O22" s="784"/>
      <c r="P22" s="721"/>
    </row>
    <row r="23" spans="2:57" ht="16.5">
      <c r="B23" s="302" t="s">
        <v>17</v>
      </c>
      <c r="C23" s="421"/>
      <c r="D23" s="792" t="str">
        <f>D201</f>
        <v>CAPÍTOL 10. DESPESES GENERALS</v>
      </c>
      <c r="E23" s="793"/>
      <c r="F23" s="794"/>
      <c r="G23" s="248"/>
      <c r="H23" s="785">
        <f>L211</f>
        <v>0</v>
      </c>
      <c r="I23" s="785"/>
      <c r="J23" s="785">
        <f>M211</f>
        <v>0</v>
      </c>
      <c r="K23" s="785"/>
      <c r="L23" s="785">
        <f>N211</f>
        <v>0</v>
      </c>
      <c r="M23" s="785"/>
      <c r="N23" s="785">
        <f>O211</f>
        <v>0</v>
      </c>
      <c r="O23" s="786"/>
    </row>
    <row r="24" spans="2:57" ht="17.25" thickBot="1">
      <c r="B24" s="297"/>
      <c r="C24" s="278"/>
      <c r="D24" s="292"/>
      <c r="E24" s="291"/>
      <c r="F24" s="293"/>
      <c r="G24" s="248"/>
      <c r="H24" s="247"/>
      <c r="I24" s="247"/>
      <c r="J24" s="7"/>
      <c r="K24" s="247"/>
      <c r="M24" s="246"/>
      <c r="O24" s="304"/>
    </row>
    <row r="25" spans="2:57" ht="17.25" thickBot="1">
      <c r="B25" s="297"/>
      <c r="C25" s="278"/>
      <c r="D25" s="780" t="s">
        <v>18</v>
      </c>
      <c r="E25" s="780"/>
      <c r="F25" s="780"/>
      <c r="G25" s="204"/>
      <c r="H25" s="787">
        <f>H21+H23+H22</f>
        <v>0</v>
      </c>
      <c r="I25" s="795"/>
      <c r="J25" s="787">
        <f>J21+J23+J22</f>
        <v>0</v>
      </c>
      <c r="K25" s="795"/>
      <c r="L25" s="787">
        <f>L21+L23+L22</f>
        <v>0</v>
      </c>
      <c r="M25" s="795"/>
      <c r="N25" s="787">
        <f>N21+N23+N22</f>
        <v>0</v>
      </c>
      <c r="O25" s="788"/>
      <c r="P25" s="721"/>
    </row>
    <row r="26" spans="2:57" ht="16.5">
      <c r="B26" s="297"/>
      <c r="C26" s="278"/>
      <c r="D26" s="780" t="s">
        <v>375</v>
      </c>
      <c r="E26" s="780"/>
      <c r="F26" s="780"/>
      <c r="G26" s="204"/>
      <c r="H26" s="785">
        <f>H21*7%</f>
        <v>0</v>
      </c>
      <c r="I26" s="785"/>
      <c r="J26" s="785">
        <f t="shared" ref="J26:O26" si="6">J21*7%</f>
        <v>0</v>
      </c>
      <c r="K26" s="785"/>
      <c r="L26" s="785">
        <f t="shared" ref="L26:O26" si="7">L21*7%</f>
        <v>0</v>
      </c>
      <c r="M26" s="785"/>
      <c r="N26" s="785">
        <f t="shared" ref="N26:O26" si="8">N21*7%</f>
        <v>0</v>
      </c>
      <c r="O26" s="785"/>
      <c r="P26" s="721"/>
    </row>
    <row r="27" spans="2:57" ht="17.25" thickBot="1">
      <c r="B27" s="297"/>
      <c r="C27" s="278"/>
      <c r="D27" s="780" t="s">
        <v>376</v>
      </c>
      <c r="E27" s="780"/>
      <c r="F27" s="780"/>
      <c r="G27" s="248"/>
      <c r="H27" s="799">
        <f>H21*3%</f>
        <v>0</v>
      </c>
      <c r="I27" s="799"/>
      <c r="J27" s="799">
        <f t="shared" ref="J27:O27" si="9">J21*3%</f>
        <v>0</v>
      </c>
      <c r="K27" s="799"/>
      <c r="L27" s="799">
        <f t="shared" ref="L27:O27" si="10">L21*3%</f>
        <v>0</v>
      </c>
      <c r="M27" s="799"/>
      <c r="N27" s="799">
        <f t="shared" ref="N27:O27" si="11">N21*3%</f>
        <v>0</v>
      </c>
      <c r="O27" s="799"/>
      <c r="P27" s="721"/>
    </row>
    <row r="28" spans="2:57" ht="17.25" thickBot="1">
      <c r="B28" s="297"/>
      <c r="C28" s="278"/>
      <c r="D28" s="780" t="s">
        <v>19</v>
      </c>
      <c r="E28" s="780"/>
      <c r="F28" s="780"/>
      <c r="G28" s="204"/>
      <c r="H28" s="787">
        <f>H25+H26+H27</f>
        <v>0</v>
      </c>
      <c r="I28" s="795"/>
      <c r="J28" s="795">
        <f>J25+J26+J27</f>
        <v>0</v>
      </c>
      <c r="K28" s="795"/>
      <c r="L28" s="795">
        <f>L25+L26+L27</f>
        <v>0</v>
      </c>
      <c r="M28" s="796"/>
      <c r="N28" s="787">
        <f>N25+N26+N27</f>
        <v>0</v>
      </c>
      <c r="O28" s="796"/>
    </row>
    <row r="29" spans="2:57" ht="19.5" thickBot="1">
      <c r="B29" s="297"/>
      <c r="C29" s="278"/>
      <c r="D29" s="780" t="s">
        <v>176</v>
      </c>
      <c r="E29" s="780"/>
      <c r="F29" s="780"/>
      <c r="G29" s="204"/>
      <c r="H29" s="247"/>
      <c r="I29" s="247"/>
      <c r="J29" s="247"/>
      <c r="K29" s="247"/>
      <c r="L29" s="253"/>
      <c r="M29" s="249"/>
      <c r="N29" s="843">
        <f>IF(O6=0,0,N28/O6)</f>
        <v>0</v>
      </c>
      <c r="O29" s="844"/>
    </row>
    <row r="30" spans="2:57" ht="16.5">
      <c r="B30" s="297"/>
      <c r="C30" s="278"/>
      <c r="D30" s="780" t="s">
        <v>175</v>
      </c>
      <c r="E30" s="780"/>
      <c r="F30" s="780"/>
      <c r="G30" s="204"/>
      <c r="H30" s="247"/>
      <c r="I30" s="247"/>
      <c r="J30" s="247"/>
      <c r="K30" s="247"/>
      <c r="L30" s="253"/>
      <c r="M30" s="249"/>
      <c r="N30" s="785">
        <f>N29/O8</f>
        <v>0</v>
      </c>
      <c r="O30" s="786"/>
    </row>
    <row r="31" spans="2:57" ht="16.5">
      <c r="B31" s="297"/>
      <c r="C31" s="278"/>
      <c r="D31" s="294"/>
      <c r="E31" s="291"/>
      <c r="F31" s="290"/>
      <c r="G31" s="204"/>
      <c r="H31" s="247"/>
      <c r="I31" s="247"/>
      <c r="J31" s="247"/>
      <c r="K31" s="247"/>
      <c r="L31" s="249"/>
      <c r="M31" s="249"/>
      <c r="N31" s="249"/>
      <c r="O31" s="304"/>
    </row>
    <row r="32" spans="2:57" ht="16.5">
      <c r="B32" s="297"/>
      <c r="C32" s="278"/>
      <c r="D32" s="810" t="s">
        <v>20</v>
      </c>
      <c r="E32" s="810"/>
      <c r="F32" s="810"/>
      <c r="G32" s="204"/>
      <c r="H32" s="179"/>
      <c r="I32" s="179"/>
      <c r="J32" s="250"/>
      <c r="K32" s="179"/>
      <c r="L32" s="249"/>
      <c r="M32" s="249"/>
      <c r="N32" s="799">
        <f>N28*21%</f>
        <v>0</v>
      </c>
      <c r="O32" s="809"/>
    </row>
    <row r="33" spans="2:57" s="167" customFormat="1" ht="16.5">
      <c r="B33" s="305"/>
      <c r="C33" s="420"/>
      <c r="D33" s="811" t="s">
        <v>21</v>
      </c>
      <c r="E33" s="811"/>
      <c r="F33" s="811"/>
      <c r="G33" s="252"/>
      <c r="H33" s="250"/>
      <c r="I33" s="250"/>
      <c r="J33" s="250"/>
      <c r="K33" s="250"/>
      <c r="L33" s="252"/>
      <c r="M33" s="252"/>
      <c r="N33" s="797">
        <f>N28+N32</f>
        <v>0</v>
      </c>
      <c r="O33" s="798"/>
      <c r="P33" s="164"/>
      <c r="Q33" s="164"/>
      <c r="R33" s="406"/>
      <c r="S33" s="164"/>
      <c r="T33" s="164"/>
      <c r="U33" s="164"/>
      <c r="V33" s="164"/>
      <c r="W33" s="406"/>
      <c r="X33" s="164"/>
      <c r="Y33" s="164"/>
      <c r="Z33" s="164"/>
      <c r="AA33" s="164"/>
      <c r="AB33" s="406"/>
      <c r="AC33" s="164"/>
      <c r="AD33" s="164"/>
      <c r="AE33" s="406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5"/>
      <c r="BC33" s="164"/>
      <c r="BD33" s="164"/>
      <c r="BE33" s="166"/>
    </row>
    <row r="34" spans="2:57" s="167" customFormat="1">
      <c r="B34" s="305"/>
      <c r="C34" s="420"/>
      <c r="D34" s="251"/>
      <c r="E34" s="251"/>
      <c r="F34" s="251"/>
      <c r="G34" s="252"/>
      <c r="H34" s="250"/>
      <c r="I34" s="250"/>
      <c r="J34" s="250"/>
      <c r="K34" s="250"/>
      <c r="L34" s="252"/>
      <c r="M34" s="252"/>
      <c r="N34" s="252"/>
      <c r="O34" s="306"/>
      <c r="P34" s="164"/>
      <c r="Q34" s="164"/>
      <c r="R34" s="406"/>
      <c r="S34" s="164"/>
      <c r="T34" s="164"/>
      <c r="U34" s="164"/>
      <c r="V34" s="164"/>
      <c r="W34" s="406"/>
      <c r="X34" s="164"/>
      <c r="Y34" s="164"/>
      <c r="Z34" s="164"/>
      <c r="AA34" s="164"/>
      <c r="AB34" s="406"/>
      <c r="AC34" s="164"/>
      <c r="AD34" s="164"/>
      <c r="AE34" s="406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5"/>
      <c r="BC34" s="164"/>
      <c r="BD34" s="164"/>
      <c r="BE34" s="166"/>
    </row>
    <row r="35" spans="2:57">
      <c r="B35" s="812"/>
      <c r="C35" s="813"/>
      <c r="D35" s="813"/>
      <c r="E35" s="813"/>
      <c r="F35" s="813"/>
      <c r="G35" s="813"/>
      <c r="H35" s="813"/>
      <c r="I35" s="813"/>
      <c r="J35" s="813"/>
      <c r="K35" s="813"/>
      <c r="L35" s="813"/>
      <c r="M35" s="813"/>
      <c r="N35" s="813"/>
      <c r="O35" s="814"/>
      <c r="P35" s="9"/>
      <c r="Q35" s="9"/>
      <c r="R35" s="17"/>
      <c r="S35" s="9"/>
      <c r="T35" s="9"/>
      <c r="U35" s="9"/>
      <c r="V35" s="9"/>
      <c r="W35" s="17"/>
      <c r="X35" s="9"/>
      <c r="Y35" s="9"/>
      <c r="Z35" s="9"/>
      <c r="AA35" s="9"/>
      <c r="AB35" s="17"/>
      <c r="AC35" s="9"/>
      <c r="AD35" s="9"/>
      <c r="AE35" s="17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</row>
    <row r="36" spans="2:57" s="17" customFormat="1" ht="15.75">
      <c r="B36" s="612"/>
      <c r="C36" s="578"/>
      <c r="D36" s="568"/>
      <c r="E36" s="803" t="s">
        <v>22</v>
      </c>
      <c r="F36" s="569" t="s">
        <v>151</v>
      </c>
      <c r="G36" s="570" t="s">
        <v>169</v>
      </c>
      <c r="H36" s="805" t="s">
        <v>23</v>
      </c>
      <c r="I36" s="806"/>
      <c r="J36" s="806"/>
      <c r="K36" s="806"/>
      <c r="L36" s="807" t="s">
        <v>9</v>
      </c>
      <c r="M36" s="807"/>
      <c r="N36" s="807"/>
      <c r="O36" s="808" t="s">
        <v>8</v>
      </c>
      <c r="P36" s="10"/>
      <c r="Q36" s="10"/>
      <c r="R36" s="7"/>
      <c r="S36" s="10"/>
      <c r="T36" s="10"/>
      <c r="U36" s="10"/>
      <c r="V36" s="10"/>
      <c r="W36" s="7"/>
      <c r="X36" s="10"/>
      <c r="Y36" s="10"/>
      <c r="Z36" s="10"/>
      <c r="AA36" s="10"/>
      <c r="AB36" s="7"/>
      <c r="AC36" s="10"/>
      <c r="AD36" s="10"/>
      <c r="AE36" s="7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5"/>
      <c r="BC36" s="10"/>
      <c r="BD36" s="10"/>
      <c r="BE36" s="16"/>
    </row>
    <row r="37" spans="2:57" ht="21.95" customHeight="1" thickBot="1">
      <c r="B37" s="613" t="s">
        <v>24</v>
      </c>
      <c r="C37" s="555" t="s">
        <v>25</v>
      </c>
      <c r="D37" s="571" t="s">
        <v>2</v>
      </c>
      <c r="E37" s="804"/>
      <c r="F37" s="572" t="s">
        <v>152</v>
      </c>
      <c r="G37" s="573" t="s">
        <v>170</v>
      </c>
      <c r="H37" s="574" t="s">
        <v>260</v>
      </c>
      <c r="I37" s="575" t="s">
        <v>3</v>
      </c>
      <c r="J37" s="575" t="s">
        <v>4</v>
      </c>
      <c r="K37" s="576" t="s">
        <v>8</v>
      </c>
      <c r="L37" s="577" t="s">
        <v>260</v>
      </c>
      <c r="M37" s="577" t="s">
        <v>3</v>
      </c>
      <c r="N37" s="577" t="s">
        <v>4</v>
      </c>
      <c r="O37" s="808"/>
    </row>
    <row r="38" spans="2:57" ht="14.25" thickBot="1">
      <c r="B38" s="307"/>
      <c r="C38" s="287"/>
      <c r="D38" s="17"/>
      <c r="E38" s="288"/>
      <c r="F38" s="9"/>
      <c r="G38" s="408" t="s">
        <v>168</v>
      </c>
      <c r="H38" s="348">
        <f>'CALENDARI DE TREBALL 1'!H6</f>
        <v>0</v>
      </c>
      <c r="I38" s="349">
        <f>'CALENDARI DE TREBALL 1'!O6</f>
        <v>0</v>
      </c>
      <c r="J38" s="349">
        <f>'CALENDARI DE TREBALL 1'!T6</f>
        <v>0</v>
      </c>
      <c r="K38" s="289">
        <f>SUM(H38:J38)</f>
        <v>0</v>
      </c>
      <c r="L38" s="18"/>
      <c r="M38" s="18"/>
      <c r="N38" s="18"/>
      <c r="O38" s="308"/>
    </row>
    <row r="39" spans="2:57">
      <c r="B39" s="307"/>
      <c r="C39" s="287"/>
      <c r="D39" s="17"/>
      <c r="E39" s="288"/>
      <c r="F39" s="9"/>
      <c r="G39" s="409" t="s">
        <v>171</v>
      </c>
      <c r="H39" s="29"/>
      <c r="I39" s="29"/>
      <c r="J39" s="29"/>
      <c r="K39" s="424"/>
      <c r="L39" s="18"/>
      <c r="M39" s="18"/>
      <c r="N39" s="18"/>
      <c r="O39" s="308"/>
    </row>
    <row r="40" spans="2:57">
      <c r="B40" s="309"/>
      <c r="C40" s="267"/>
      <c r="F40" s="202"/>
      <c r="G40" s="410" t="s">
        <v>172</v>
      </c>
      <c r="H40" s="260"/>
      <c r="I40" s="260"/>
      <c r="J40" s="260"/>
      <c r="K40" s="260"/>
      <c r="L40" s="18"/>
      <c r="M40" s="18"/>
      <c r="N40" s="18"/>
      <c r="O40" s="308"/>
    </row>
    <row r="41" spans="2:57">
      <c r="B41" s="602" t="s">
        <v>26</v>
      </c>
      <c r="C41" s="270"/>
      <c r="D41" s="564" t="s">
        <v>257</v>
      </c>
      <c r="E41" s="565"/>
      <c r="F41" s="29"/>
      <c r="G41" s="411" t="s">
        <v>173</v>
      </c>
      <c r="H41" s="29"/>
      <c r="I41" s="29"/>
      <c r="J41" s="29"/>
      <c r="K41" s="29"/>
      <c r="L41" s="265"/>
      <c r="M41" s="266"/>
      <c r="N41" s="265"/>
      <c r="O41" s="310"/>
    </row>
    <row r="42" spans="2:57">
      <c r="B42" s="311"/>
      <c r="C42" s="271"/>
      <c r="G42" s="592" t="s">
        <v>174</v>
      </c>
      <c r="O42" s="10"/>
      <c r="P42" s="721"/>
    </row>
    <row r="43" spans="2:57">
      <c r="B43" s="484" t="s">
        <v>27</v>
      </c>
      <c r="C43" s="485" t="s">
        <v>25</v>
      </c>
      <c r="D43" s="485" t="s">
        <v>28</v>
      </c>
      <c r="E43" s="486" t="s">
        <v>22</v>
      </c>
      <c r="F43" s="486" t="s">
        <v>207</v>
      </c>
      <c r="G43" s="487" t="s">
        <v>208</v>
      </c>
      <c r="H43" s="488" t="s">
        <v>260</v>
      </c>
      <c r="I43" s="488" t="s">
        <v>3</v>
      </c>
      <c r="J43" s="488" t="s">
        <v>4</v>
      </c>
      <c r="K43" s="489" t="s">
        <v>8</v>
      </c>
      <c r="L43" s="490">
        <f>SUM(L44:L46)</f>
        <v>0</v>
      </c>
      <c r="M43" s="490">
        <f>SUM(M44:M46)</f>
        <v>0</v>
      </c>
      <c r="N43" s="490">
        <f>SUM(N44:N46)</f>
        <v>0</v>
      </c>
      <c r="O43" s="491">
        <f>SUM(O44:O46)</f>
        <v>0</v>
      </c>
    </row>
    <row r="44" spans="2:57">
      <c r="B44" s="664" t="s">
        <v>29</v>
      </c>
      <c r="C44" s="667"/>
      <c r="D44" s="711" t="s">
        <v>30</v>
      </c>
      <c r="E44" s="209"/>
      <c r="F44" s="210"/>
      <c r="G44" s="211"/>
      <c r="H44" s="210"/>
      <c r="I44" s="210"/>
      <c r="J44" s="212"/>
      <c r="K44" s="213">
        <f t="shared" ref="K44:K46" si="12">SUM(H44:J44)</f>
        <v>0</v>
      </c>
      <c r="L44" s="214">
        <f t="shared" ref="L44:L46" si="13">+H44*F44*C44</f>
        <v>0</v>
      </c>
      <c r="M44" s="210">
        <f t="shared" ref="M44:M46" si="14">+I44*F44*C44</f>
        <v>0</v>
      </c>
      <c r="N44" s="210">
        <f t="shared" ref="N44:N46" si="15">+J44*F44*C44</f>
        <v>0</v>
      </c>
      <c r="O44" s="313">
        <f t="shared" ref="O44:O46" si="16">SUM(L44:N44)</f>
        <v>0</v>
      </c>
    </row>
    <row r="45" spans="2:57">
      <c r="B45" s="666" t="s">
        <v>31</v>
      </c>
      <c r="C45" s="110"/>
      <c r="D45" s="712" t="s">
        <v>32</v>
      </c>
      <c r="E45" s="209"/>
      <c r="F45" s="210"/>
      <c r="G45" s="211"/>
      <c r="H45" s="210"/>
      <c r="I45" s="210"/>
      <c r="J45" s="212"/>
      <c r="K45" s="213">
        <f t="shared" si="12"/>
        <v>0</v>
      </c>
      <c r="L45" s="214">
        <f t="shared" si="13"/>
        <v>0</v>
      </c>
      <c r="M45" s="210">
        <f t="shared" si="14"/>
        <v>0</v>
      </c>
      <c r="N45" s="210">
        <f t="shared" si="15"/>
        <v>0</v>
      </c>
      <c r="O45" s="313">
        <f t="shared" si="16"/>
        <v>0</v>
      </c>
    </row>
    <row r="46" spans="2:57">
      <c r="B46" s="665" t="s">
        <v>33</v>
      </c>
      <c r="C46" s="112"/>
      <c r="D46" s="668"/>
      <c r="E46" s="215"/>
      <c r="F46" s="216"/>
      <c r="G46" s="217"/>
      <c r="H46" s="216"/>
      <c r="I46" s="216"/>
      <c r="J46" s="218"/>
      <c r="K46" s="219">
        <f t="shared" si="12"/>
        <v>0</v>
      </c>
      <c r="L46" s="220">
        <f t="shared" si="13"/>
        <v>0</v>
      </c>
      <c r="M46" s="221">
        <f t="shared" si="14"/>
        <v>0</v>
      </c>
      <c r="N46" s="221">
        <f t="shared" si="15"/>
        <v>0</v>
      </c>
      <c r="O46" s="314">
        <f t="shared" si="16"/>
        <v>0</v>
      </c>
    </row>
    <row r="47" spans="2:57">
      <c r="B47" s="315"/>
      <c r="L47" s="9"/>
      <c r="M47" s="9"/>
      <c r="N47" s="9"/>
      <c r="O47" s="316"/>
    </row>
    <row r="48" spans="2:57">
      <c r="B48" s="484" t="s">
        <v>34</v>
      </c>
      <c r="C48" s="485" t="s">
        <v>25</v>
      </c>
      <c r="D48" s="485" t="s">
        <v>35</v>
      </c>
      <c r="E48" s="486" t="s">
        <v>22</v>
      </c>
      <c r="F48" s="486" t="s">
        <v>207</v>
      </c>
      <c r="G48" s="487" t="s">
        <v>208</v>
      </c>
      <c r="H48" s="488" t="s">
        <v>260</v>
      </c>
      <c r="I48" s="488" t="s">
        <v>3</v>
      </c>
      <c r="J48" s="488" t="s">
        <v>4</v>
      </c>
      <c r="K48" s="489" t="s">
        <v>8</v>
      </c>
      <c r="L48" s="490">
        <f>SUM(L49:L54)</f>
        <v>0</v>
      </c>
      <c r="M48" s="490">
        <f>SUM(M49:M54)</f>
        <v>0</v>
      </c>
      <c r="N48" s="490">
        <f>SUM(N49:N54)</f>
        <v>0</v>
      </c>
      <c r="O48" s="491">
        <f>SUM(O49:O54)</f>
        <v>0</v>
      </c>
    </row>
    <row r="49" spans="2:66">
      <c r="B49" s="664" t="s">
        <v>36</v>
      </c>
      <c r="C49" s="667"/>
      <c r="D49" s="713" t="s">
        <v>37</v>
      </c>
      <c r="E49" s="222"/>
      <c r="F49" s="205"/>
      <c r="G49" s="206"/>
      <c r="H49" s="205"/>
      <c r="I49" s="205"/>
      <c r="J49" s="207"/>
      <c r="K49" s="208">
        <f t="shared" ref="K49:K54" si="17">SUM(H49:J49)</f>
        <v>0</v>
      </c>
      <c r="L49" s="210">
        <f t="shared" ref="L49:L54" si="18">+H49*F49*C49</f>
        <v>0</v>
      </c>
      <c r="M49" s="210">
        <f t="shared" ref="M49:M54" si="19">+I49*F49*C49</f>
        <v>0</v>
      </c>
      <c r="N49" s="210">
        <f t="shared" ref="N49:N54" si="20">+J49*F49*C49</f>
        <v>0</v>
      </c>
      <c r="O49" s="313">
        <f t="shared" ref="O49:O54" si="21">SUM(L49:N49)</f>
        <v>0</v>
      </c>
    </row>
    <row r="50" spans="2:66">
      <c r="B50" s="666" t="s">
        <v>38</v>
      </c>
      <c r="C50" s="110"/>
      <c r="D50" s="714" t="s">
        <v>266</v>
      </c>
      <c r="E50" s="223"/>
      <c r="F50" s="210"/>
      <c r="G50" s="211"/>
      <c r="H50" s="210"/>
      <c r="I50" s="210"/>
      <c r="J50" s="212"/>
      <c r="K50" s="213">
        <f t="shared" si="17"/>
        <v>0</v>
      </c>
      <c r="L50" s="210">
        <f t="shared" si="18"/>
        <v>0</v>
      </c>
      <c r="M50" s="210">
        <f t="shared" si="19"/>
        <v>0</v>
      </c>
      <c r="N50" s="210">
        <f t="shared" si="20"/>
        <v>0</v>
      </c>
      <c r="O50" s="313">
        <f t="shared" si="21"/>
        <v>0</v>
      </c>
    </row>
    <row r="51" spans="2:66">
      <c r="B51" s="666" t="s">
        <v>39</v>
      </c>
      <c r="C51" s="110"/>
      <c r="D51" s="715" t="s">
        <v>267</v>
      </c>
      <c r="E51" s="453"/>
      <c r="F51" s="210"/>
      <c r="G51" s="211"/>
      <c r="H51" s="210"/>
      <c r="I51" s="210"/>
      <c r="J51" s="212"/>
      <c r="K51" s="213">
        <f t="shared" si="17"/>
        <v>0</v>
      </c>
      <c r="L51" s="210">
        <f t="shared" si="18"/>
        <v>0</v>
      </c>
      <c r="M51" s="210">
        <f t="shared" si="19"/>
        <v>0</v>
      </c>
      <c r="N51" s="210">
        <f t="shared" si="20"/>
        <v>0</v>
      </c>
      <c r="O51" s="313">
        <f t="shared" si="21"/>
        <v>0</v>
      </c>
    </row>
    <row r="52" spans="2:66">
      <c r="B52" s="666" t="s">
        <v>40</v>
      </c>
      <c r="C52" s="611"/>
      <c r="D52" s="712" t="s">
        <v>268</v>
      </c>
      <c r="E52" s="223"/>
      <c r="F52" s="210"/>
      <c r="G52" s="211"/>
      <c r="H52" s="210"/>
      <c r="I52" s="210"/>
      <c r="J52" s="212"/>
      <c r="K52" s="213">
        <f t="shared" si="17"/>
        <v>0</v>
      </c>
      <c r="L52" s="210">
        <f t="shared" si="18"/>
        <v>0</v>
      </c>
      <c r="M52" s="210">
        <f t="shared" si="19"/>
        <v>0</v>
      </c>
      <c r="N52" s="210">
        <f t="shared" si="20"/>
        <v>0</v>
      </c>
      <c r="O52" s="313">
        <f t="shared" si="21"/>
        <v>0</v>
      </c>
    </row>
    <row r="53" spans="2:66">
      <c r="B53" s="666" t="s">
        <v>41</v>
      </c>
      <c r="C53" s="110"/>
      <c r="D53" s="716" t="s">
        <v>342</v>
      </c>
      <c r="E53" s="223"/>
      <c r="F53" s="210"/>
      <c r="G53" s="211"/>
      <c r="H53" s="210"/>
      <c r="I53" s="210"/>
      <c r="J53" s="212"/>
      <c r="K53" s="213">
        <f t="shared" si="17"/>
        <v>0</v>
      </c>
      <c r="L53" s="210">
        <f t="shared" si="18"/>
        <v>0</v>
      </c>
      <c r="M53" s="210">
        <f t="shared" si="19"/>
        <v>0</v>
      </c>
      <c r="N53" s="210">
        <f t="shared" si="20"/>
        <v>0</v>
      </c>
      <c r="O53" s="313">
        <f t="shared" si="21"/>
        <v>0</v>
      </c>
    </row>
    <row r="54" spans="2:66" ht="13.5" thickBot="1">
      <c r="B54" s="665" t="s">
        <v>42</v>
      </c>
      <c r="C54" s="112"/>
      <c r="D54" s="717" t="s">
        <v>343</v>
      </c>
      <c r="E54" s="224"/>
      <c r="F54" s="221"/>
      <c r="G54" s="217"/>
      <c r="H54" s="221"/>
      <c r="I54" s="221"/>
      <c r="J54" s="225"/>
      <c r="K54" s="219">
        <f t="shared" si="17"/>
        <v>0</v>
      </c>
      <c r="L54" s="221">
        <f t="shared" si="18"/>
        <v>0</v>
      </c>
      <c r="M54" s="221">
        <f t="shared" si="19"/>
        <v>0</v>
      </c>
      <c r="N54" s="210">
        <f t="shared" si="20"/>
        <v>0</v>
      </c>
      <c r="O54" s="314">
        <f t="shared" si="21"/>
        <v>0</v>
      </c>
    </row>
    <row r="55" spans="2:66" ht="13.5" thickBot="1">
      <c r="B55" s="477"/>
      <c r="C55" s="417"/>
      <c r="D55" s="566" t="s">
        <v>258</v>
      </c>
      <c r="E55" s="262"/>
      <c r="F55" s="263"/>
      <c r="G55" s="411" t="s">
        <v>174</v>
      </c>
      <c r="H55" s="263"/>
      <c r="I55" s="263"/>
      <c r="J55" s="263"/>
      <c r="K55" s="264"/>
      <c r="L55" s="567">
        <f>L43+L48</f>
        <v>0</v>
      </c>
      <c r="M55" s="567">
        <f>M43+M48</f>
        <v>0</v>
      </c>
      <c r="N55" s="567">
        <f>N43+N48</f>
        <v>0</v>
      </c>
      <c r="O55" s="567">
        <f>O43+O48</f>
        <v>0</v>
      </c>
    </row>
    <row r="56" spans="2:66">
      <c r="B56" s="317"/>
      <c r="L56" s="10"/>
      <c r="M56" s="10"/>
      <c r="N56" s="10"/>
      <c r="O56" s="318"/>
    </row>
    <row r="57" spans="2:66">
      <c r="B57" s="602" t="s">
        <v>43</v>
      </c>
      <c r="C57" s="270"/>
      <c r="D57" s="564" t="s">
        <v>259</v>
      </c>
      <c r="E57" s="261"/>
      <c r="F57" s="28"/>
      <c r="G57" s="29"/>
      <c r="H57" s="263"/>
      <c r="I57" s="263"/>
      <c r="J57" s="263"/>
      <c r="K57" s="263"/>
      <c r="L57" s="259"/>
      <c r="M57" s="259"/>
      <c r="N57" s="259"/>
      <c r="O57" s="319"/>
      <c r="P57" s="9"/>
      <c r="Q57" s="9"/>
      <c r="R57" s="17"/>
      <c r="S57" s="9"/>
      <c r="T57" s="9"/>
      <c r="U57" s="9"/>
      <c r="V57" s="9"/>
      <c r="W57" s="17"/>
      <c r="X57" s="9"/>
      <c r="Y57" s="9"/>
      <c r="Z57" s="9"/>
      <c r="AA57" s="9"/>
      <c r="AB57" s="17"/>
      <c r="AC57" s="9"/>
      <c r="AD57" s="9"/>
      <c r="AE57" s="17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</row>
    <row r="58" spans="2:66">
      <c r="B58" s="7"/>
      <c r="C58" s="7"/>
      <c r="E58" s="7"/>
      <c r="F58" s="7"/>
      <c r="G58" s="7"/>
      <c r="H58" s="7"/>
      <c r="I58" s="7"/>
      <c r="J58" s="7"/>
      <c r="K58" s="7"/>
      <c r="O58" s="7"/>
      <c r="P58" s="724"/>
      <c r="Q58" s="9"/>
      <c r="R58" s="17"/>
      <c r="S58" s="9"/>
      <c r="T58" s="9"/>
      <c r="U58" s="9"/>
      <c r="V58" s="9"/>
      <c r="W58" s="17"/>
      <c r="X58" s="9"/>
      <c r="Y58" s="9"/>
      <c r="Z58" s="9"/>
      <c r="AA58" s="9"/>
      <c r="AB58" s="17"/>
      <c r="AC58" s="9"/>
      <c r="AD58" s="9"/>
      <c r="AE58" s="17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</row>
    <row r="59" spans="2:66" s="17" customFormat="1">
      <c r="B59" s="484" t="s">
        <v>45</v>
      </c>
      <c r="C59" s="485" t="s">
        <v>25</v>
      </c>
      <c r="D59" s="639" t="s">
        <v>270</v>
      </c>
      <c r="E59" s="486" t="s">
        <v>22</v>
      </c>
      <c r="F59" s="486" t="s">
        <v>207</v>
      </c>
      <c r="G59" s="487" t="s">
        <v>208</v>
      </c>
      <c r="H59" s="488" t="s">
        <v>260</v>
      </c>
      <c r="I59" s="488" t="s">
        <v>3</v>
      </c>
      <c r="J59" s="488" t="s">
        <v>4</v>
      </c>
      <c r="K59" s="489" t="s">
        <v>8</v>
      </c>
      <c r="L59" s="640">
        <f>SUM(L60:L62)</f>
        <v>0</v>
      </c>
      <c r="M59" s="640">
        <f>SUM(M60:M62)</f>
        <v>0</v>
      </c>
      <c r="N59" s="640">
        <f>SUM(N60:N62)</f>
        <v>0</v>
      </c>
      <c r="O59" s="640">
        <f>SUM(O60:O62)</f>
        <v>0</v>
      </c>
      <c r="P59" s="10"/>
      <c r="Q59" s="10"/>
      <c r="R59" s="7"/>
      <c r="S59" s="10"/>
      <c r="T59" s="10"/>
      <c r="U59" s="10"/>
      <c r="V59" s="10"/>
      <c r="W59" s="7"/>
      <c r="X59" s="10"/>
      <c r="Y59" s="10"/>
      <c r="Z59" s="10"/>
      <c r="AA59" s="10"/>
      <c r="AB59" s="7"/>
      <c r="AC59" s="10"/>
      <c r="AD59" s="10"/>
      <c r="AE59" s="7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5"/>
      <c r="BC59" s="10"/>
      <c r="BD59" s="10"/>
      <c r="BE59" s="16"/>
    </row>
    <row r="60" spans="2:66">
      <c r="B60" s="664" t="s">
        <v>46</v>
      </c>
      <c r="C60" s="669"/>
      <c r="D60" s="718" t="s">
        <v>269</v>
      </c>
      <c r="E60" s="226"/>
      <c r="F60" s="227"/>
      <c r="G60" s="206"/>
      <c r="H60" s="227"/>
      <c r="I60" s="227"/>
      <c r="J60" s="227"/>
      <c r="K60" s="205">
        <f t="shared" ref="K60:K62" si="22">SUM(H60:J60)</f>
        <v>0</v>
      </c>
      <c r="L60" s="210">
        <f t="shared" ref="L60:L62" si="23">+H60*F60*C60</f>
        <v>0</v>
      </c>
      <c r="M60" s="210">
        <f t="shared" ref="M60:M62" si="24">+I60*F60*C60</f>
        <v>0</v>
      </c>
      <c r="N60" s="210">
        <f t="shared" ref="N60:N62" si="25">+J60*F60*C60</f>
        <v>0</v>
      </c>
      <c r="O60" s="313">
        <f t="shared" ref="O60:O62" si="26">SUM(L60:N60)</f>
        <v>0</v>
      </c>
    </row>
    <row r="61" spans="2:66">
      <c r="B61" s="666" t="s">
        <v>47</v>
      </c>
      <c r="C61" s="672"/>
      <c r="D61" s="719" t="s">
        <v>271</v>
      </c>
      <c r="E61" s="228"/>
      <c r="F61" s="229"/>
      <c r="G61" s="211"/>
      <c r="H61" s="229"/>
      <c r="I61" s="229"/>
      <c r="J61" s="229"/>
      <c r="K61" s="210">
        <f t="shared" si="22"/>
        <v>0</v>
      </c>
      <c r="L61" s="210">
        <f t="shared" si="23"/>
        <v>0</v>
      </c>
      <c r="M61" s="210">
        <f t="shared" si="24"/>
        <v>0</v>
      </c>
      <c r="N61" s="210">
        <f t="shared" si="25"/>
        <v>0</v>
      </c>
      <c r="O61" s="313">
        <f t="shared" si="26"/>
        <v>0</v>
      </c>
    </row>
    <row r="62" spans="2:66">
      <c r="B62" s="665" t="s">
        <v>48</v>
      </c>
      <c r="C62" s="671"/>
      <c r="D62" s="670"/>
      <c r="E62" s="215"/>
      <c r="F62" s="230"/>
      <c r="G62" s="231"/>
      <c r="H62" s="230"/>
      <c r="I62" s="230"/>
      <c r="J62" s="230"/>
      <c r="K62" s="221">
        <f t="shared" si="22"/>
        <v>0</v>
      </c>
      <c r="L62" s="221">
        <f t="shared" si="23"/>
        <v>0</v>
      </c>
      <c r="M62" s="221">
        <f t="shared" si="24"/>
        <v>0</v>
      </c>
      <c r="N62" s="221">
        <f t="shared" si="25"/>
        <v>0</v>
      </c>
      <c r="O62" s="313">
        <f t="shared" si="26"/>
        <v>0</v>
      </c>
    </row>
    <row r="63" spans="2:66" s="10" customFormat="1">
      <c r="B63" s="321"/>
      <c r="C63" s="417"/>
      <c r="D63" s="25"/>
      <c r="E63" s="26"/>
      <c r="F63" s="27"/>
      <c r="G63" s="180"/>
      <c r="H63" s="27"/>
      <c r="I63" s="27"/>
      <c r="J63" s="27"/>
      <c r="K63" s="27"/>
      <c r="L63" s="27"/>
      <c r="M63" s="27"/>
      <c r="N63" s="27"/>
      <c r="O63" s="322"/>
      <c r="R63" s="7"/>
      <c r="W63" s="7"/>
      <c r="AB63" s="7"/>
      <c r="AE63" s="7"/>
      <c r="BB63" s="15"/>
      <c r="BE63" s="6"/>
      <c r="BF63" s="7"/>
      <c r="BG63" s="7"/>
      <c r="BH63" s="7"/>
      <c r="BI63" s="7"/>
      <c r="BJ63" s="7"/>
      <c r="BK63" s="7"/>
      <c r="BL63" s="7"/>
      <c r="BM63" s="7"/>
      <c r="BN63" s="7"/>
    </row>
    <row r="64" spans="2:66" s="10" customFormat="1">
      <c r="B64" s="484" t="s">
        <v>49</v>
      </c>
      <c r="C64" s="485" t="s">
        <v>25</v>
      </c>
      <c r="D64" s="639" t="s">
        <v>272</v>
      </c>
      <c r="E64" s="486" t="s">
        <v>22</v>
      </c>
      <c r="F64" s="486" t="s">
        <v>207</v>
      </c>
      <c r="G64" s="487" t="s">
        <v>208</v>
      </c>
      <c r="H64" s="488" t="s">
        <v>260</v>
      </c>
      <c r="I64" s="488" t="s">
        <v>3</v>
      </c>
      <c r="J64" s="488" t="s">
        <v>4</v>
      </c>
      <c r="K64" s="489" t="s">
        <v>8</v>
      </c>
      <c r="L64" s="490">
        <f>SUM(L65:L66)</f>
        <v>0</v>
      </c>
      <c r="M64" s="490">
        <f>SUM(M65:M66)</f>
        <v>0</v>
      </c>
      <c r="N64" s="490">
        <f>SUM(N65:N66)</f>
        <v>0</v>
      </c>
      <c r="O64" s="490">
        <f>SUM(O65:O66)</f>
        <v>0</v>
      </c>
      <c r="R64" s="7"/>
      <c r="W64" s="7"/>
      <c r="AB64" s="7"/>
      <c r="AE64" s="7"/>
      <c r="BB64" s="15"/>
      <c r="BE64" s="6"/>
      <c r="BF64" s="7"/>
      <c r="BG64" s="7"/>
      <c r="BH64" s="7"/>
      <c r="BI64" s="7"/>
      <c r="BJ64" s="7"/>
      <c r="BK64" s="7"/>
      <c r="BL64" s="7"/>
      <c r="BM64" s="7"/>
      <c r="BN64" s="7"/>
    </row>
    <row r="65" spans="2:66">
      <c r="B65" s="664" t="s">
        <v>240</v>
      </c>
      <c r="C65" s="669"/>
      <c r="D65" s="703" t="s">
        <v>351</v>
      </c>
      <c r="E65" s="371"/>
      <c r="F65" s="372"/>
      <c r="G65" s="614"/>
      <c r="H65" s="372"/>
      <c r="I65" s="372"/>
      <c r="J65" s="372"/>
      <c r="K65" s="369">
        <f t="shared" ref="K65" si="27">SUM(H65:J65)</f>
        <v>0</v>
      </c>
      <c r="L65" s="369">
        <f t="shared" ref="L65" si="28">+H65*F65*C65</f>
        <v>0</v>
      </c>
      <c r="M65" s="369">
        <f t="shared" ref="M65:M66" si="29">+I65*F65*C65</f>
        <v>0</v>
      </c>
      <c r="N65" s="369">
        <f t="shared" ref="N65:N66" si="30">+J65*F65*C65</f>
        <v>0</v>
      </c>
      <c r="O65" s="370">
        <f t="shared" ref="O65:O66" si="31">SUM(L65:N65)</f>
        <v>0</v>
      </c>
    </row>
    <row r="66" spans="2:66">
      <c r="B66" s="665" t="s">
        <v>352</v>
      </c>
      <c r="C66" s="671"/>
      <c r="D66" s="673"/>
      <c r="E66" s="215"/>
      <c r="F66" s="235"/>
      <c r="G66" s="231"/>
      <c r="H66" s="235"/>
      <c r="I66" s="235"/>
      <c r="J66" s="235"/>
      <c r="K66" s="221">
        <f t="shared" ref="K66" si="32">SUM(H66:J66)</f>
        <v>0</v>
      </c>
      <c r="L66" s="221">
        <f>+H66*F66*C66</f>
        <v>0</v>
      </c>
      <c r="M66" s="221">
        <f t="shared" si="29"/>
        <v>0</v>
      </c>
      <c r="N66" s="221">
        <f t="shared" si="30"/>
        <v>0</v>
      </c>
      <c r="O66" s="314">
        <f t="shared" si="31"/>
        <v>0</v>
      </c>
    </row>
    <row r="67" spans="2:66" s="10" customFormat="1">
      <c r="B67" s="315"/>
      <c r="C67" s="417"/>
      <c r="D67" s="7"/>
      <c r="E67" s="3"/>
      <c r="G67" s="156"/>
      <c r="O67" s="323"/>
      <c r="R67" s="17"/>
      <c r="S67" s="9"/>
      <c r="T67" s="9"/>
      <c r="U67" s="9"/>
      <c r="V67" s="9"/>
      <c r="W67" s="17"/>
      <c r="X67" s="9"/>
      <c r="Y67" s="9"/>
      <c r="Z67" s="9"/>
      <c r="AA67" s="9"/>
      <c r="AB67" s="17"/>
      <c r="AC67" s="9"/>
      <c r="AD67" s="9"/>
      <c r="AE67" s="441"/>
      <c r="BB67" s="15"/>
      <c r="BE67" s="6"/>
      <c r="BF67" s="7"/>
      <c r="BG67" s="7"/>
      <c r="BH67" s="7"/>
      <c r="BI67" s="7"/>
      <c r="BJ67" s="7"/>
      <c r="BK67" s="7"/>
      <c r="BL67" s="7"/>
      <c r="BM67" s="7"/>
      <c r="BN67" s="7"/>
    </row>
    <row r="68" spans="2:66" s="10" customFormat="1">
      <c r="B68" s="484" t="s">
        <v>177</v>
      </c>
      <c r="C68" s="272"/>
      <c r="D68" s="642" t="s">
        <v>52</v>
      </c>
      <c r="F68" s="28"/>
      <c r="G68" s="29"/>
      <c r="H68" s="28"/>
      <c r="I68" s="28"/>
      <c r="J68" s="28"/>
      <c r="K68" s="28"/>
      <c r="L68" s="490">
        <f>'COSTOS SOCIALS ARTISTES'!L18+'COSTOS SOCIALS ARTISTES'!V18</f>
        <v>0</v>
      </c>
      <c r="M68" s="490">
        <f>'COSTOS SOCIALS ARTISTES'!M18+'COSTOS SOCIALS ARTISTES'!W18</f>
        <v>0</v>
      </c>
      <c r="N68" s="490">
        <f>'COSTOS SOCIALS ARTISTES'!N18+'COSTOS SOCIALS ARTISTES'!X18</f>
        <v>0</v>
      </c>
      <c r="O68" s="491">
        <f>'COSTOS SOCIALS ARTISTES'!O18+'COSTOS SOCIALS ARTISTES'!U18</f>
        <v>0</v>
      </c>
      <c r="R68" s="8"/>
      <c r="S68" s="267"/>
      <c r="T68" s="267"/>
      <c r="U68" s="267"/>
      <c r="V68" s="267"/>
      <c r="W68" s="8"/>
      <c r="X68" s="267"/>
      <c r="Y68" s="267"/>
      <c r="Z68" s="267"/>
      <c r="AA68" s="267"/>
      <c r="AB68" s="8"/>
      <c r="AC68" s="267"/>
      <c r="AD68" s="267"/>
      <c r="AE68" s="8"/>
      <c r="BB68" s="15"/>
      <c r="BE68" s="6"/>
      <c r="BF68" s="7"/>
      <c r="BG68" s="7"/>
      <c r="BH68" s="7"/>
      <c r="BI68" s="7"/>
      <c r="BJ68" s="7"/>
      <c r="BK68" s="7"/>
      <c r="BL68" s="7"/>
      <c r="BM68" s="7"/>
      <c r="BN68" s="7"/>
    </row>
    <row r="69" spans="2:66" s="10" customFormat="1">
      <c r="B69" s="484" t="s">
        <v>229</v>
      </c>
      <c r="C69" s="276"/>
      <c r="D69" s="642" t="s">
        <v>335</v>
      </c>
      <c r="E69" s="261"/>
      <c r="F69" s="29"/>
      <c r="G69" s="29"/>
      <c r="H69" s="29"/>
      <c r="I69" s="29"/>
      <c r="J69" s="29"/>
      <c r="K69" s="29"/>
      <c r="L69" s="490">
        <f>'COSTOS SOCIALS ARTISTES'!R18</f>
        <v>0</v>
      </c>
      <c r="M69" s="490">
        <f>'COSTOS SOCIALS ARTISTES'!S18</f>
        <v>0</v>
      </c>
      <c r="N69" s="490">
        <f>'COSTOS SOCIALS ARTISTES'!T18</f>
        <v>0</v>
      </c>
      <c r="O69" s="491">
        <f>'COSTOS SOCIALS ARTISTES'!Q18</f>
        <v>0</v>
      </c>
      <c r="R69" s="8"/>
      <c r="S69" s="267"/>
      <c r="T69" s="267"/>
      <c r="U69" s="267"/>
      <c r="V69" s="267"/>
      <c r="W69" s="8"/>
      <c r="X69" s="267"/>
      <c r="Y69" s="267"/>
      <c r="Z69" s="267"/>
      <c r="AA69" s="267"/>
      <c r="AB69" s="8"/>
      <c r="AC69" s="267"/>
      <c r="AD69" s="267"/>
      <c r="AE69" s="8"/>
      <c r="BB69" s="15"/>
      <c r="BE69" s="6"/>
      <c r="BF69" s="7"/>
      <c r="BG69" s="7"/>
      <c r="BH69" s="7"/>
      <c r="BI69" s="7"/>
      <c r="BJ69" s="7"/>
      <c r="BK69" s="7"/>
      <c r="BL69" s="7"/>
      <c r="BM69" s="7"/>
      <c r="BN69" s="7"/>
    </row>
    <row r="70" spans="2:66" s="10" customFormat="1" ht="13.5" thickBot="1">
      <c r="B70" s="641" t="s">
        <v>230</v>
      </c>
      <c r="C70" s="276"/>
      <c r="D70" s="642" t="s">
        <v>231</v>
      </c>
      <c r="E70" s="261"/>
      <c r="F70" s="29"/>
      <c r="G70" s="29"/>
      <c r="H70" s="29"/>
      <c r="I70" s="29"/>
      <c r="J70" s="29"/>
      <c r="K70" s="29"/>
      <c r="L70" s="490">
        <f>'COSTOS SOCIALS ARTISTES'!Z18</f>
        <v>0</v>
      </c>
      <c r="M70" s="490">
        <f>'COSTOS SOCIALS ARTISTES'!AA18</f>
        <v>0</v>
      </c>
      <c r="N70" s="490">
        <f>'COSTOS SOCIALS ARTISTES'!AB18</f>
        <v>0</v>
      </c>
      <c r="O70" s="491">
        <f>'COSTOS SOCIALS ARTISTES'!Y18</f>
        <v>0</v>
      </c>
      <c r="R70" s="8"/>
      <c r="S70" s="267"/>
      <c r="T70" s="267"/>
      <c r="U70" s="267"/>
      <c r="V70" s="267"/>
      <c r="W70" s="8"/>
      <c r="X70" s="267"/>
      <c r="Y70" s="267"/>
      <c r="Z70" s="267"/>
      <c r="AA70" s="267"/>
      <c r="AB70" s="8"/>
      <c r="AC70" s="267"/>
      <c r="AD70" s="267"/>
      <c r="AE70" s="8"/>
      <c r="BB70" s="15"/>
      <c r="BE70" s="6"/>
      <c r="BF70" s="7"/>
      <c r="BG70" s="7"/>
      <c r="BH70" s="7"/>
      <c r="BI70" s="7"/>
      <c r="BJ70" s="7"/>
      <c r="BK70" s="7"/>
      <c r="BL70" s="7"/>
      <c r="BM70" s="7"/>
      <c r="BN70" s="7"/>
    </row>
    <row r="71" spans="2:66" s="10" customFormat="1" ht="13.5" thickBot="1">
      <c r="B71" s="320"/>
      <c r="C71" s="418"/>
      <c r="D71" s="566" t="s">
        <v>178</v>
      </c>
      <c r="E71" s="269"/>
      <c r="F71" s="269"/>
      <c r="G71" s="269"/>
      <c r="H71" s="263"/>
      <c r="I71" s="263"/>
      <c r="J71" s="263"/>
      <c r="K71" s="264"/>
      <c r="L71" s="567">
        <f>SUM(L59+L64+L164+L68+L69+L70)</f>
        <v>0</v>
      </c>
      <c r="M71" s="567">
        <f>SUM(M59+M64+M164+M68+M69+M70)</f>
        <v>0</v>
      </c>
      <c r="N71" s="567">
        <f>SUM(N59+N64+N164+N68+N69+N70)</f>
        <v>0</v>
      </c>
      <c r="O71" s="567">
        <f>SUM(O59+O64+O164+O68+O69+O70)</f>
        <v>0</v>
      </c>
      <c r="R71" s="8"/>
      <c r="S71" s="267"/>
      <c r="T71" s="267"/>
      <c r="U71" s="267"/>
      <c r="V71" s="267"/>
      <c r="W71" s="8"/>
      <c r="X71" s="267"/>
      <c r="Y71" s="267"/>
      <c r="Z71" s="267"/>
      <c r="AA71" s="267"/>
      <c r="AB71" s="8"/>
      <c r="AC71" s="267"/>
      <c r="AD71" s="267"/>
      <c r="AE71" s="8"/>
      <c r="BB71" s="15"/>
      <c r="BE71" s="6"/>
      <c r="BF71" s="7"/>
      <c r="BG71" s="7"/>
      <c r="BH71" s="7"/>
      <c r="BI71" s="7"/>
      <c r="BJ71" s="7"/>
      <c r="BK71" s="7"/>
      <c r="BL71" s="7"/>
      <c r="BM71" s="7"/>
      <c r="BN71" s="7"/>
    </row>
    <row r="72" spans="2:66" s="10" customFormat="1" ht="13.5">
      <c r="B72" s="415"/>
      <c r="C72" s="272"/>
      <c r="D72" s="407"/>
      <c r="E72" s="412" t="s">
        <v>174</v>
      </c>
      <c r="F72" s="28"/>
      <c r="G72" s="29"/>
      <c r="H72" s="28"/>
      <c r="I72" s="28"/>
      <c r="J72" s="28"/>
      <c r="K72" s="28"/>
      <c r="L72" s="21"/>
      <c r="M72" s="21"/>
      <c r="N72" s="21"/>
      <c r="O72" s="626"/>
      <c r="R72" s="8"/>
      <c r="S72" s="267"/>
      <c r="T72" s="267"/>
      <c r="U72" s="267"/>
      <c r="V72" s="267"/>
      <c r="W72" s="8"/>
      <c r="X72" s="267"/>
      <c r="Y72" s="267"/>
      <c r="Z72" s="267"/>
      <c r="AA72" s="267"/>
      <c r="AB72" s="8"/>
      <c r="AC72" s="267"/>
      <c r="AD72" s="267"/>
      <c r="AE72" s="8"/>
      <c r="BB72" s="15"/>
      <c r="BE72" s="6"/>
      <c r="BF72" s="7"/>
      <c r="BG72" s="7"/>
      <c r="BH72" s="7"/>
      <c r="BI72" s="7"/>
      <c r="BJ72" s="7"/>
      <c r="BK72" s="7"/>
      <c r="BL72" s="7"/>
      <c r="BM72" s="7"/>
      <c r="BN72" s="7"/>
    </row>
    <row r="73" spans="2:66" s="10" customFormat="1" ht="13.5">
      <c r="B73" s="315"/>
      <c r="C73" s="417"/>
      <c r="D73" s="416"/>
      <c r="E73" s="413" t="s">
        <v>213</v>
      </c>
      <c r="F73" s="156"/>
      <c r="G73" s="156"/>
      <c r="H73" s="156"/>
      <c r="I73" s="156"/>
      <c r="J73" s="156"/>
      <c r="K73" s="156"/>
      <c r="L73" s="156"/>
      <c r="M73" s="156"/>
      <c r="N73" s="156"/>
      <c r="O73" s="324"/>
      <c r="R73" s="441"/>
      <c r="S73" s="422"/>
      <c r="T73" s="422"/>
      <c r="U73" s="422"/>
      <c r="V73" s="422"/>
      <c r="W73" s="441"/>
      <c r="X73" s="422"/>
      <c r="Y73" s="422"/>
      <c r="Z73" s="422"/>
      <c r="AA73" s="422"/>
      <c r="AB73" s="441"/>
      <c r="AC73" s="268"/>
      <c r="AD73" s="268"/>
      <c r="AE73" s="441"/>
      <c r="BB73" s="15"/>
      <c r="BE73" s="6"/>
      <c r="BF73" s="7"/>
      <c r="BG73" s="7"/>
      <c r="BH73" s="7"/>
      <c r="BI73" s="7"/>
      <c r="BJ73" s="7"/>
      <c r="BK73" s="7"/>
      <c r="BL73" s="7"/>
      <c r="BM73" s="7"/>
      <c r="BN73" s="7"/>
    </row>
    <row r="74" spans="2:66" s="10" customFormat="1" ht="16.5">
      <c r="B74" s="602" t="s">
        <v>53</v>
      </c>
      <c r="C74" s="270"/>
      <c r="D74" s="564" t="s">
        <v>265</v>
      </c>
      <c r="E74" s="414" t="s">
        <v>216</v>
      </c>
      <c r="F74" s="273"/>
      <c r="G74" s="29"/>
      <c r="H74" s="28"/>
      <c r="I74" s="28"/>
      <c r="J74" s="28"/>
      <c r="K74" s="28"/>
      <c r="L74" s="28"/>
      <c r="M74" s="28"/>
      <c r="N74" s="28"/>
      <c r="O74" s="323"/>
      <c r="P74" s="841" t="s">
        <v>217</v>
      </c>
      <c r="Q74" s="841"/>
      <c r="R74" s="841"/>
      <c r="S74" s="841"/>
      <c r="T74" s="841"/>
      <c r="U74" s="841"/>
      <c r="V74" s="841"/>
      <c r="W74" s="841"/>
      <c r="X74" s="841"/>
      <c r="Y74" s="841"/>
      <c r="Z74" s="841"/>
      <c r="AA74" s="841"/>
      <c r="AB74" s="841"/>
      <c r="AC74" s="841"/>
      <c r="AD74" s="841"/>
      <c r="AE74" s="841"/>
      <c r="AF74" s="841"/>
      <c r="AG74" s="842"/>
      <c r="BB74" s="15"/>
      <c r="BE74" s="6"/>
      <c r="BF74" s="7"/>
      <c r="BG74" s="7"/>
      <c r="BH74" s="7"/>
      <c r="BI74" s="7"/>
      <c r="BJ74" s="7"/>
      <c r="BK74" s="7"/>
      <c r="BL74" s="7"/>
      <c r="BM74" s="7"/>
      <c r="BN74" s="7"/>
    </row>
    <row r="75" spans="2:66" s="10" customFormat="1">
      <c r="B75" s="311"/>
      <c r="C75" s="271"/>
      <c r="O75" s="627"/>
      <c r="P75" s="835" t="s">
        <v>201</v>
      </c>
      <c r="Q75" s="835"/>
      <c r="R75" s="835"/>
      <c r="S75" s="835"/>
      <c r="T75" s="836"/>
      <c r="U75" s="837" t="s">
        <v>202</v>
      </c>
      <c r="V75" s="835"/>
      <c r="W75" s="835"/>
      <c r="X75" s="835"/>
      <c r="Y75" s="836"/>
      <c r="Z75" s="837" t="s">
        <v>301</v>
      </c>
      <c r="AA75" s="835"/>
      <c r="AB75" s="835"/>
      <c r="AC75" s="835"/>
      <c r="AD75" s="836"/>
      <c r="AE75" s="835"/>
      <c r="AF75" s="835"/>
      <c r="AG75" s="838"/>
      <c r="BB75" s="15"/>
      <c r="BE75" s="6"/>
      <c r="BF75" s="7"/>
      <c r="BG75" s="7"/>
      <c r="BH75" s="7"/>
      <c r="BI75" s="7"/>
      <c r="BJ75" s="7"/>
      <c r="BK75" s="7"/>
      <c r="BL75" s="7"/>
      <c r="BM75" s="7"/>
      <c r="BN75" s="7"/>
    </row>
    <row r="76" spans="2:66" s="10" customFormat="1" ht="16.5">
      <c r="B76" s="484" t="s">
        <v>54</v>
      </c>
      <c r="C76" s="485" t="s">
        <v>25</v>
      </c>
      <c r="D76" s="643" t="s">
        <v>55</v>
      </c>
      <c r="E76" s="486" t="s">
        <v>22</v>
      </c>
      <c r="F76" s="486" t="s">
        <v>207</v>
      </c>
      <c r="G76" s="487" t="s">
        <v>208</v>
      </c>
      <c r="H76" s="488" t="s">
        <v>260</v>
      </c>
      <c r="I76" s="488" t="s">
        <v>3</v>
      </c>
      <c r="J76" s="488" t="s">
        <v>4</v>
      </c>
      <c r="K76" s="489" t="s">
        <v>8</v>
      </c>
      <c r="L76" s="490">
        <f>SUM(L77:L80)</f>
        <v>0</v>
      </c>
      <c r="M76" s="490">
        <f>SUM(M77:M80)</f>
        <v>0</v>
      </c>
      <c r="N76" s="490">
        <f>SUM(N77:N80)</f>
        <v>0</v>
      </c>
      <c r="O76" s="490">
        <f>SUM(O77:O80)</f>
        <v>0</v>
      </c>
      <c r="P76" s="579" t="s">
        <v>303</v>
      </c>
      <c r="Q76" s="580" t="s">
        <v>305</v>
      </c>
      <c r="R76" s="581" t="s">
        <v>302</v>
      </c>
      <c r="S76" s="582" t="s">
        <v>306</v>
      </c>
      <c r="T76" s="583" t="s">
        <v>304</v>
      </c>
      <c r="U76" s="580" t="s">
        <v>204</v>
      </c>
      <c r="V76" s="580" t="s">
        <v>205</v>
      </c>
      <c r="W76" s="584" t="s">
        <v>215</v>
      </c>
      <c r="X76" s="580" t="s">
        <v>212</v>
      </c>
      <c r="Y76" s="585" t="s">
        <v>206</v>
      </c>
      <c r="Z76" s="586" t="s">
        <v>204</v>
      </c>
      <c r="AA76" s="586" t="s">
        <v>205</v>
      </c>
      <c r="AB76" s="587" t="s">
        <v>215</v>
      </c>
      <c r="AC76" s="586" t="s">
        <v>306</v>
      </c>
      <c r="AD76" s="588" t="s">
        <v>206</v>
      </c>
      <c r="AE76" s="589" t="s">
        <v>215</v>
      </c>
      <c r="AF76" s="590" t="s">
        <v>307</v>
      </c>
      <c r="AG76" s="591" t="s">
        <v>203</v>
      </c>
      <c r="BB76" s="15"/>
      <c r="BE76" s="6"/>
      <c r="BF76" s="7"/>
      <c r="BG76" s="7"/>
      <c r="BH76" s="7"/>
      <c r="BI76" s="7"/>
      <c r="BJ76" s="7"/>
      <c r="BK76" s="7"/>
      <c r="BL76" s="7"/>
      <c r="BM76" s="7"/>
      <c r="BN76" s="7"/>
    </row>
    <row r="77" spans="2:66" s="10" customFormat="1">
      <c r="B77" s="664" t="s">
        <v>56</v>
      </c>
      <c r="C77" s="669"/>
      <c r="D77" s="691" t="s">
        <v>273</v>
      </c>
      <c r="E77" s="241"/>
      <c r="F77" s="242"/>
      <c r="G77" s="593"/>
      <c r="H77" s="463">
        <f t="shared" ref="H77:H78" si="33">T77</f>
        <v>0</v>
      </c>
      <c r="I77" s="464">
        <f t="shared" ref="I77:I78" si="34">Y77</f>
        <v>0</v>
      </c>
      <c r="J77" s="464">
        <f>AD77</f>
        <v>0</v>
      </c>
      <c r="K77" s="358">
        <f t="shared" ref="K77:K80" si="35">SUM(H77:J77)</f>
        <v>0</v>
      </c>
      <c r="L77" s="456">
        <f>H77*F77*C77</f>
        <v>0</v>
      </c>
      <c r="M77" s="210">
        <f t="shared" ref="M77:M80" si="36">+I77*F77*C77</f>
        <v>0</v>
      </c>
      <c r="N77" s="210">
        <f t="shared" ref="N77:N80" si="37">+J77*F77*C77</f>
        <v>0</v>
      </c>
      <c r="O77" s="354">
        <f t="shared" ref="O77:O80" si="38">SUM(L77:N77)</f>
        <v>0</v>
      </c>
      <c r="P77" s="466"/>
      <c r="Q77" s="467"/>
      <c r="R77" s="459">
        <f t="shared" ref="R77" si="39">NETWORKDAYS(P77,Q77)</f>
        <v>0</v>
      </c>
      <c r="S77" s="460">
        <f>R77/5</f>
        <v>0</v>
      </c>
      <c r="T77" s="461">
        <f t="shared" ref="T77:T80" si="40">R77/22</f>
        <v>0</v>
      </c>
      <c r="U77" s="467"/>
      <c r="V77" s="467"/>
      <c r="W77" s="459">
        <f t="shared" ref="W77" si="41">NETWORKDAYS(U77,V77)</f>
        <v>0</v>
      </c>
      <c r="X77" s="460">
        <f t="shared" ref="X77:X80" si="42">W77/5</f>
        <v>0</v>
      </c>
      <c r="Y77" s="461">
        <f t="shared" ref="Y77:Y80" si="43">W77/22</f>
        <v>0</v>
      </c>
      <c r="Z77" s="468"/>
      <c r="AA77" s="467"/>
      <c r="AB77" s="446">
        <f>NETWORKDAYS(Z77,AA77)</f>
        <v>0</v>
      </c>
      <c r="AC77" s="394">
        <f t="shared" ref="AC77:AC78" si="44">AB77/5</f>
        <v>0</v>
      </c>
      <c r="AD77" s="396">
        <f t="shared" ref="AD77:AD80" si="45">AB77/22</f>
        <v>0</v>
      </c>
      <c r="AE77" s="628">
        <f t="shared" ref="AE77:AE79" si="46">R77+W77+AB77</f>
        <v>0</v>
      </c>
      <c r="AF77" s="629">
        <f t="shared" ref="AF77:AF80" si="47">S77+X77+AC77</f>
        <v>0</v>
      </c>
      <c r="AG77" s="630">
        <f t="shared" ref="AG77:AG80" si="48">T77+Y77+AD77</f>
        <v>0</v>
      </c>
      <c r="BB77" s="15"/>
      <c r="BE77" s="6"/>
      <c r="BF77" s="7"/>
      <c r="BG77" s="7"/>
      <c r="BH77" s="7"/>
      <c r="BI77" s="7"/>
      <c r="BJ77" s="7"/>
      <c r="BK77" s="7"/>
      <c r="BL77" s="7"/>
      <c r="BM77" s="7"/>
      <c r="BN77" s="7"/>
    </row>
    <row r="78" spans="2:66">
      <c r="B78" s="666" t="s">
        <v>57</v>
      </c>
      <c r="C78" s="672"/>
      <c r="D78" s="692" t="s">
        <v>274</v>
      </c>
      <c r="E78" s="241"/>
      <c r="F78" s="234"/>
      <c r="G78" s="211"/>
      <c r="H78" s="356">
        <f t="shared" si="33"/>
        <v>0</v>
      </c>
      <c r="I78" s="234">
        <f t="shared" si="34"/>
        <v>0</v>
      </c>
      <c r="J78" s="234">
        <f>AD78</f>
        <v>0</v>
      </c>
      <c r="K78" s="358">
        <f t="shared" si="35"/>
        <v>0</v>
      </c>
      <c r="L78" s="214">
        <f>+H78*F78*C78</f>
        <v>0</v>
      </c>
      <c r="M78" s="210">
        <f t="shared" si="36"/>
        <v>0</v>
      </c>
      <c r="N78" s="210">
        <f t="shared" si="37"/>
        <v>0</v>
      </c>
      <c r="O78" s="354">
        <f t="shared" si="38"/>
        <v>0</v>
      </c>
      <c r="P78" s="362"/>
      <c r="Q78" s="363"/>
      <c r="R78" s="444">
        <f t="shared" ref="R78:R79" si="49">NETWORKDAYS(P78,Q78)</f>
        <v>0</v>
      </c>
      <c r="S78" s="395">
        <f>R78/5</f>
        <v>0</v>
      </c>
      <c r="T78" s="397">
        <f t="shared" si="40"/>
        <v>0</v>
      </c>
      <c r="U78" s="363"/>
      <c r="V78" s="363"/>
      <c r="W78" s="444">
        <f t="shared" ref="W78:W79" si="50">NETWORKDAYS(U78,V78)</f>
        <v>0</v>
      </c>
      <c r="X78" s="395">
        <f t="shared" si="42"/>
        <v>0</v>
      </c>
      <c r="Y78" s="397">
        <f t="shared" si="43"/>
        <v>0</v>
      </c>
      <c r="Z78" s="364"/>
      <c r="AA78" s="363"/>
      <c r="AB78" s="444">
        <f>NETWORKDAYS(Z78,AA78)</f>
        <v>0</v>
      </c>
      <c r="AC78" s="395">
        <f t="shared" si="44"/>
        <v>0</v>
      </c>
      <c r="AD78" s="397">
        <f t="shared" si="45"/>
        <v>0</v>
      </c>
      <c r="AE78" s="631">
        <f t="shared" si="46"/>
        <v>0</v>
      </c>
      <c r="AF78" s="632">
        <f t="shared" si="47"/>
        <v>0</v>
      </c>
      <c r="AG78" s="633">
        <f t="shared" si="48"/>
        <v>0</v>
      </c>
    </row>
    <row r="79" spans="2:66">
      <c r="B79" s="666" t="s">
        <v>58</v>
      </c>
      <c r="C79" s="611"/>
      <c r="D79" s="693" t="s">
        <v>275</v>
      </c>
      <c r="E79" s="371"/>
      <c r="F79" s="372"/>
      <c r="G79" s="211"/>
      <c r="H79" s="454">
        <f>T79</f>
        <v>0</v>
      </c>
      <c r="I79" s="372">
        <f>Y79</f>
        <v>0</v>
      </c>
      <c r="J79" s="372">
        <f t="shared" ref="J79:J80" si="51">AD79</f>
        <v>0</v>
      </c>
      <c r="K79" s="455">
        <f t="shared" si="35"/>
        <v>0</v>
      </c>
      <c r="L79" s="456">
        <f>+H79*F79*C79</f>
        <v>0</v>
      </c>
      <c r="M79" s="369">
        <f t="shared" si="36"/>
        <v>0</v>
      </c>
      <c r="N79" s="369">
        <f t="shared" si="37"/>
        <v>0</v>
      </c>
      <c r="O79" s="457">
        <f t="shared" si="38"/>
        <v>0</v>
      </c>
      <c r="P79" s="458"/>
      <c r="Q79" s="368"/>
      <c r="R79" s="459">
        <f t="shared" si="49"/>
        <v>0</v>
      </c>
      <c r="S79" s="460">
        <f t="shared" ref="S79" si="52">R79/5</f>
        <v>0</v>
      </c>
      <c r="T79" s="461">
        <f t="shared" si="40"/>
        <v>0</v>
      </c>
      <c r="U79" s="462"/>
      <c r="V79" s="368"/>
      <c r="W79" s="459">
        <f t="shared" si="50"/>
        <v>0</v>
      </c>
      <c r="X79" s="460">
        <f t="shared" si="42"/>
        <v>0</v>
      </c>
      <c r="Y79" s="461">
        <f t="shared" si="43"/>
        <v>0</v>
      </c>
      <c r="Z79" s="462"/>
      <c r="AA79" s="368"/>
      <c r="AB79" s="459">
        <f t="shared" ref="AB79" si="53">NETWORKDAYS(Z79,AA79)</f>
        <v>0</v>
      </c>
      <c r="AC79" s="460">
        <f t="shared" ref="AC79:AC80" si="54">AB79/5</f>
        <v>0</v>
      </c>
      <c r="AD79" s="461">
        <f t="shared" si="45"/>
        <v>0</v>
      </c>
      <c r="AE79" s="634">
        <f t="shared" si="46"/>
        <v>0</v>
      </c>
      <c r="AF79" s="635">
        <f t="shared" si="47"/>
        <v>0</v>
      </c>
      <c r="AG79" s="630">
        <f t="shared" si="48"/>
        <v>0</v>
      </c>
    </row>
    <row r="80" spans="2:66">
      <c r="B80" s="665" t="s">
        <v>239</v>
      </c>
      <c r="C80" s="112"/>
      <c r="D80" s="675"/>
      <c r="E80" s="215"/>
      <c r="F80" s="235"/>
      <c r="G80" s="231"/>
      <c r="H80" s="357">
        <f>T80</f>
        <v>0</v>
      </c>
      <c r="I80" s="235">
        <f>Y80</f>
        <v>0</v>
      </c>
      <c r="J80" s="235">
        <f t="shared" si="51"/>
        <v>0</v>
      </c>
      <c r="K80" s="359">
        <f t="shared" si="35"/>
        <v>0</v>
      </c>
      <c r="L80" s="220">
        <f>+H80*F80*C80</f>
        <v>0</v>
      </c>
      <c r="M80" s="221">
        <f t="shared" si="36"/>
        <v>0</v>
      </c>
      <c r="N80" s="221">
        <f t="shared" si="37"/>
        <v>0</v>
      </c>
      <c r="O80" s="355">
        <f t="shared" si="38"/>
        <v>0</v>
      </c>
      <c r="P80" s="365"/>
      <c r="Q80" s="366"/>
      <c r="R80" s="445">
        <f t="shared" ref="R80" si="55">NETWORKDAYS(P80,Q80)</f>
        <v>0</v>
      </c>
      <c r="S80" s="399">
        <f t="shared" ref="S80" si="56">R80/5</f>
        <v>0</v>
      </c>
      <c r="T80" s="398">
        <f t="shared" si="40"/>
        <v>0</v>
      </c>
      <c r="U80" s="367"/>
      <c r="V80" s="366"/>
      <c r="W80" s="445">
        <f t="shared" ref="W80" si="57">NETWORKDAYS(U80,V80)</f>
        <v>0</v>
      </c>
      <c r="X80" s="399">
        <f t="shared" si="42"/>
        <v>0</v>
      </c>
      <c r="Y80" s="398">
        <f t="shared" si="43"/>
        <v>0</v>
      </c>
      <c r="Z80" s="367"/>
      <c r="AA80" s="366"/>
      <c r="AB80" s="445">
        <f t="shared" ref="AB80" si="58">NETWORKDAYS(Z80,AA80)</f>
        <v>0</v>
      </c>
      <c r="AC80" s="399">
        <f t="shared" si="54"/>
        <v>0</v>
      </c>
      <c r="AD80" s="398">
        <f t="shared" si="45"/>
        <v>0</v>
      </c>
      <c r="AE80" s="636">
        <f t="shared" ref="AE80" si="59">R80+W80+AB80</f>
        <v>0</v>
      </c>
      <c r="AF80" s="637">
        <f t="shared" si="47"/>
        <v>0</v>
      </c>
      <c r="AG80" s="638">
        <f t="shared" si="48"/>
        <v>0</v>
      </c>
    </row>
    <row r="81" spans="2:66">
      <c r="B81" s="315"/>
      <c r="C81" s="417"/>
      <c r="D81" s="17"/>
      <c r="L81" s="10"/>
      <c r="M81" s="10"/>
      <c r="N81" s="10"/>
      <c r="O81" s="24"/>
      <c r="P81" s="834" t="s">
        <v>201</v>
      </c>
      <c r="Q81" s="835"/>
      <c r="R81" s="835"/>
      <c r="S81" s="835"/>
      <c r="T81" s="836"/>
      <c r="U81" s="837" t="s">
        <v>202</v>
      </c>
      <c r="V81" s="835"/>
      <c r="W81" s="835"/>
      <c r="X81" s="835"/>
      <c r="Y81" s="836"/>
      <c r="Z81" s="837" t="s">
        <v>301</v>
      </c>
      <c r="AA81" s="835"/>
      <c r="AB81" s="835"/>
      <c r="AC81" s="835"/>
      <c r="AD81" s="836"/>
      <c r="AE81" s="835"/>
      <c r="AF81" s="835"/>
      <c r="AG81" s="838"/>
    </row>
    <row r="82" spans="2:66" ht="16.5">
      <c r="B82" s="484" t="s">
        <v>59</v>
      </c>
      <c r="C82" s="485" t="s">
        <v>25</v>
      </c>
      <c r="D82" s="643" t="s">
        <v>60</v>
      </c>
      <c r="E82" s="486" t="s">
        <v>22</v>
      </c>
      <c r="F82" s="486" t="s">
        <v>207</v>
      </c>
      <c r="G82" s="487" t="s">
        <v>208</v>
      </c>
      <c r="H82" s="488" t="s">
        <v>260</v>
      </c>
      <c r="I82" s="488" t="s">
        <v>3</v>
      </c>
      <c r="J82" s="488" t="s">
        <v>4</v>
      </c>
      <c r="K82" s="489" t="s">
        <v>8</v>
      </c>
      <c r="L82" s="490">
        <f>SUM(L83:L94)</f>
        <v>0</v>
      </c>
      <c r="M82" s="490">
        <f>SUM(M83:M94)</f>
        <v>0</v>
      </c>
      <c r="N82" s="490">
        <f>SUM(N83:N94)</f>
        <v>0</v>
      </c>
      <c r="O82" s="644">
        <f>SUM(O83:O94)</f>
        <v>0</v>
      </c>
      <c r="P82" s="579" t="s">
        <v>204</v>
      </c>
      <c r="Q82" s="580" t="s">
        <v>205</v>
      </c>
      <c r="R82" s="581" t="s">
        <v>215</v>
      </c>
      <c r="S82" s="582" t="s">
        <v>306</v>
      </c>
      <c r="T82" s="583" t="s">
        <v>206</v>
      </c>
      <c r="U82" s="580" t="s">
        <v>204</v>
      </c>
      <c r="V82" s="580" t="s">
        <v>205</v>
      </c>
      <c r="W82" s="584" t="s">
        <v>215</v>
      </c>
      <c r="X82" s="580" t="s">
        <v>306</v>
      </c>
      <c r="Y82" s="585" t="s">
        <v>206</v>
      </c>
      <c r="Z82" s="586" t="s">
        <v>204</v>
      </c>
      <c r="AA82" s="586" t="s">
        <v>205</v>
      </c>
      <c r="AB82" s="587" t="s">
        <v>215</v>
      </c>
      <c r="AC82" s="586" t="s">
        <v>306</v>
      </c>
      <c r="AD82" s="588" t="s">
        <v>206</v>
      </c>
      <c r="AE82" s="589" t="s">
        <v>215</v>
      </c>
      <c r="AF82" s="590" t="s">
        <v>307</v>
      </c>
      <c r="AG82" s="591" t="s">
        <v>203</v>
      </c>
    </row>
    <row r="83" spans="2:66">
      <c r="B83" s="678" t="s">
        <v>61</v>
      </c>
      <c r="C83" s="669"/>
      <c r="D83" s="694" t="s">
        <v>276</v>
      </c>
      <c r="E83" s="228"/>
      <c r="F83" s="234"/>
      <c r="G83" s="211"/>
      <c r="H83" s="356">
        <f t="shared" ref="H83:H87" si="60">T83</f>
        <v>0</v>
      </c>
      <c r="I83" s="234">
        <f t="shared" ref="I83:I87" si="61">Y83</f>
        <v>0</v>
      </c>
      <c r="J83" s="234">
        <f t="shared" ref="J83:J87" si="62">AD83</f>
        <v>0</v>
      </c>
      <c r="K83" s="358">
        <f t="shared" ref="K83:K87" si="63">SUM(H83:J83)</f>
        <v>0</v>
      </c>
      <c r="L83" s="214">
        <f t="shared" ref="L83" si="64">+H83*F83*C83</f>
        <v>0</v>
      </c>
      <c r="M83" s="210">
        <f t="shared" ref="M83" si="65">+I83*F83*C83</f>
        <v>0</v>
      </c>
      <c r="N83" s="210">
        <f t="shared" ref="N83" si="66">+J83*F83*C83</f>
        <v>0</v>
      </c>
      <c r="O83" s="352">
        <f>SUM(L83:N83)</f>
        <v>0</v>
      </c>
      <c r="P83" s="458"/>
      <c r="Q83" s="368"/>
      <c r="R83" s="442">
        <f t="shared" ref="R83" si="67">NETWORKDAYS(P83,Q83)</f>
        <v>0</v>
      </c>
      <c r="S83" s="395">
        <f t="shared" ref="S83" si="68">R83/5</f>
        <v>0</v>
      </c>
      <c r="T83" s="397">
        <f t="shared" ref="T83" si="69">R83/22</f>
        <v>0</v>
      </c>
      <c r="U83" s="368"/>
      <c r="V83" s="368"/>
      <c r="W83" s="442">
        <f t="shared" ref="W83" si="70">NETWORKDAYS(U83,V83)</f>
        <v>0</v>
      </c>
      <c r="X83" s="395">
        <f t="shared" ref="X83" si="71">W83/5</f>
        <v>0</v>
      </c>
      <c r="Y83" s="397">
        <f t="shared" ref="Y83" si="72">W83/22</f>
        <v>0</v>
      </c>
      <c r="Z83" s="462"/>
      <c r="AA83" s="471"/>
      <c r="AB83" s="459">
        <f>NETWORKDAYS(Z83,AA83)</f>
        <v>0</v>
      </c>
      <c r="AC83" s="460">
        <f t="shared" ref="AC83:AC93" si="73">AB83/5</f>
        <v>0</v>
      </c>
      <c r="AD83" s="461">
        <f t="shared" ref="AD83:AD94" si="74">AB83/22</f>
        <v>0</v>
      </c>
      <c r="AE83" s="400">
        <f t="shared" ref="AE83" si="75">R83+W83+AB83</f>
        <v>0</v>
      </c>
      <c r="AF83" s="401">
        <f t="shared" ref="AF83" si="76">S83+X83+AC83</f>
        <v>0</v>
      </c>
      <c r="AG83" s="390">
        <f t="shared" ref="AG83" si="77">T83+Y83+AD83</f>
        <v>0</v>
      </c>
    </row>
    <row r="84" spans="2:66">
      <c r="B84" s="720" t="s">
        <v>62</v>
      </c>
      <c r="C84" s="611"/>
      <c r="D84" s="695" t="s">
        <v>64</v>
      </c>
      <c r="E84" s="228"/>
      <c r="F84" s="234"/>
      <c r="G84" s="211"/>
      <c r="H84" s="356">
        <f t="shared" si="60"/>
        <v>0</v>
      </c>
      <c r="I84" s="234">
        <f t="shared" si="61"/>
        <v>0</v>
      </c>
      <c r="J84" s="234">
        <f t="shared" si="62"/>
        <v>0</v>
      </c>
      <c r="K84" s="358">
        <f t="shared" si="63"/>
        <v>0</v>
      </c>
      <c r="L84" s="214">
        <f t="shared" ref="L84" si="78">+H84*F84*C84</f>
        <v>0</v>
      </c>
      <c r="M84" s="210">
        <f t="shared" ref="M84" si="79">+I84*F84*C84</f>
        <v>0</v>
      </c>
      <c r="N84" s="210">
        <f t="shared" ref="N84" si="80">+J84*F84*C84</f>
        <v>0</v>
      </c>
      <c r="O84" s="352">
        <f t="shared" ref="O84" si="81">SUM(L84:N84)</f>
        <v>0</v>
      </c>
      <c r="P84" s="362"/>
      <c r="Q84" s="363"/>
      <c r="R84" s="442">
        <f t="shared" ref="R84:R93" si="82">NETWORKDAYS(P84,Q84)</f>
        <v>0</v>
      </c>
      <c r="S84" s="395">
        <f t="shared" ref="S84:S93" si="83">R84/5</f>
        <v>0</v>
      </c>
      <c r="T84" s="397">
        <f t="shared" ref="T84:T93" si="84">R84/22</f>
        <v>0</v>
      </c>
      <c r="U84" s="363"/>
      <c r="V84" s="363"/>
      <c r="W84" s="442">
        <f t="shared" ref="W84:W93" si="85">NETWORKDAYS(U84,V84)</f>
        <v>0</v>
      </c>
      <c r="X84" s="395">
        <f t="shared" ref="X84:X93" si="86">W84/5</f>
        <v>0</v>
      </c>
      <c r="Y84" s="397">
        <f t="shared" ref="Y84:Y93" si="87">W84/22</f>
        <v>0</v>
      </c>
      <c r="Z84" s="364"/>
      <c r="AA84" s="363"/>
      <c r="AB84" s="442">
        <v>0</v>
      </c>
      <c r="AC84" s="460">
        <f t="shared" si="73"/>
        <v>0</v>
      </c>
      <c r="AD84" s="461">
        <f t="shared" si="74"/>
        <v>0</v>
      </c>
      <c r="AE84" s="400">
        <f t="shared" ref="AE84:AE93" si="88">R84+W84+AB84</f>
        <v>0</v>
      </c>
      <c r="AF84" s="401">
        <f t="shared" ref="AF84:AF93" si="89">S84+X84+AC84</f>
        <v>0</v>
      </c>
      <c r="AG84" s="390">
        <f t="shared" ref="AG84:AG93" si="90">T84+Y84+AD84</f>
        <v>0</v>
      </c>
    </row>
    <row r="85" spans="2:66" s="10" customFormat="1">
      <c r="B85" s="679" t="s">
        <v>63</v>
      </c>
      <c r="C85" s="110"/>
      <c r="D85" s="692" t="s">
        <v>277</v>
      </c>
      <c r="E85" s="228"/>
      <c r="F85" s="234"/>
      <c r="G85" s="211"/>
      <c r="H85" s="356">
        <f t="shared" si="60"/>
        <v>0</v>
      </c>
      <c r="I85" s="234">
        <f t="shared" si="61"/>
        <v>0</v>
      </c>
      <c r="J85" s="234">
        <f t="shared" si="62"/>
        <v>0</v>
      </c>
      <c r="K85" s="358">
        <f t="shared" si="63"/>
        <v>0</v>
      </c>
      <c r="L85" s="214">
        <f t="shared" ref="L85" si="91">+H85*F85*C85</f>
        <v>0</v>
      </c>
      <c r="M85" s="210">
        <f t="shared" ref="M85" si="92">+I85*F85*C85</f>
        <v>0</v>
      </c>
      <c r="N85" s="210">
        <f t="shared" ref="N85" si="93">+J85*F85*C85</f>
        <v>0</v>
      </c>
      <c r="O85" s="352">
        <f t="shared" ref="O85" si="94">SUM(L85:N85)</f>
        <v>0</v>
      </c>
      <c r="P85" s="458"/>
      <c r="Q85" s="368"/>
      <c r="R85" s="442">
        <f t="shared" ref="R85" si="95">NETWORKDAYS(P85,Q85)</f>
        <v>0</v>
      </c>
      <c r="S85" s="395">
        <f t="shared" ref="S85" si="96">R85/5</f>
        <v>0</v>
      </c>
      <c r="T85" s="397">
        <f t="shared" ref="T85" si="97">R85/22</f>
        <v>0</v>
      </c>
      <c r="U85" s="368"/>
      <c r="V85" s="368"/>
      <c r="W85" s="442">
        <f t="shared" ref="W85" si="98">NETWORKDAYS(U85,V85)</f>
        <v>0</v>
      </c>
      <c r="X85" s="395">
        <f t="shared" ref="X85" si="99">W85/5</f>
        <v>0</v>
      </c>
      <c r="Y85" s="397">
        <f t="shared" ref="Y85" si="100">W85/22</f>
        <v>0</v>
      </c>
      <c r="Z85" s="462"/>
      <c r="AA85" s="471"/>
      <c r="AB85" s="442">
        <v>0</v>
      </c>
      <c r="AC85" s="460">
        <f t="shared" si="73"/>
        <v>0</v>
      </c>
      <c r="AD85" s="461">
        <f t="shared" si="74"/>
        <v>0</v>
      </c>
      <c r="AE85" s="400">
        <f t="shared" ref="AE85" si="101">R85+W85+AB85</f>
        <v>0</v>
      </c>
      <c r="AF85" s="401">
        <f t="shared" ref="AF85" si="102">S85+X85+AC85</f>
        <v>0</v>
      </c>
      <c r="AG85" s="390">
        <f t="shared" ref="AG85" si="103">T85+Y85+AD85</f>
        <v>0</v>
      </c>
      <c r="BB85" s="15"/>
      <c r="BE85" s="6"/>
      <c r="BF85" s="7"/>
      <c r="BG85" s="7"/>
      <c r="BH85" s="7"/>
      <c r="BI85" s="7"/>
      <c r="BJ85" s="7"/>
      <c r="BK85" s="7"/>
      <c r="BL85" s="7"/>
      <c r="BM85" s="7"/>
      <c r="BN85" s="7"/>
    </row>
    <row r="86" spans="2:66" s="10" customFormat="1">
      <c r="B86" s="680" t="s">
        <v>65</v>
      </c>
      <c r="C86" s="672"/>
      <c r="D86" s="696" t="s">
        <v>278</v>
      </c>
      <c r="E86" s="228"/>
      <c r="F86" s="234"/>
      <c r="G86" s="211"/>
      <c r="H86" s="356">
        <f t="shared" si="60"/>
        <v>0</v>
      </c>
      <c r="I86" s="234">
        <f t="shared" si="61"/>
        <v>0</v>
      </c>
      <c r="J86" s="234">
        <f t="shared" si="62"/>
        <v>0</v>
      </c>
      <c r="K86" s="358">
        <f t="shared" si="63"/>
        <v>0</v>
      </c>
      <c r="L86" s="214">
        <f t="shared" ref="L86" si="104">+H86*F86*C86</f>
        <v>0</v>
      </c>
      <c r="M86" s="210">
        <f t="shared" ref="M86" si="105">+I86*F86*C86</f>
        <v>0</v>
      </c>
      <c r="N86" s="210">
        <f t="shared" ref="N86" si="106">+J86*F86*C86</f>
        <v>0</v>
      </c>
      <c r="O86" s="352">
        <f t="shared" ref="O86" si="107">SUM(L86:N86)</f>
        <v>0</v>
      </c>
      <c r="P86" s="362"/>
      <c r="Q86" s="363"/>
      <c r="R86" s="442">
        <f t="shared" ref="R86" si="108">NETWORKDAYS(P86,Q86)</f>
        <v>0</v>
      </c>
      <c r="S86" s="395">
        <f t="shared" ref="S86" si="109">R86/5</f>
        <v>0</v>
      </c>
      <c r="T86" s="397">
        <f t="shared" ref="T86" si="110">R86/22</f>
        <v>0</v>
      </c>
      <c r="U86" s="368"/>
      <c r="V86" s="368"/>
      <c r="W86" s="442">
        <f t="shared" ref="W86" si="111">NETWORKDAYS(U86,V86)</f>
        <v>0</v>
      </c>
      <c r="X86" s="395">
        <f t="shared" ref="X86" si="112">W86/5</f>
        <v>0</v>
      </c>
      <c r="Y86" s="397">
        <f t="shared" ref="Y86" si="113">W86/22</f>
        <v>0</v>
      </c>
      <c r="Z86" s="364"/>
      <c r="AA86" s="363"/>
      <c r="AB86" s="442">
        <v>0</v>
      </c>
      <c r="AC86" s="460">
        <f t="shared" si="73"/>
        <v>0</v>
      </c>
      <c r="AD86" s="461">
        <f t="shared" si="74"/>
        <v>0</v>
      </c>
      <c r="AE86" s="400">
        <f t="shared" ref="AE86" si="114">R86+W86+AB86</f>
        <v>0</v>
      </c>
      <c r="AF86" s="401">
        <f t="shared" ref="AF86" si="115">S86+X86+AC86</f>
        <v>0</v>
      </c>
      <c r="AG86" s="390">
        <f t="shared" ref="AG86" si="116">T86+Y86+AD86</f>
        <v>0</v>
      </c>
      <c r="BB86" s="15"/>
      <c r="BE86" s="6"/>
      <c r="BF86" s="7"/>
      <c r="BG86" s="7"/>
      <c r="BH86" s="7"/>
      <c r="BI86" s="7"/>
      <c r="BJ86" s="7"/>
      <c r="BK86" s="7"/>
      <c r="BL86" s="7"/>
      <c r="BM86" s="7"/>
      <c r="BN86" s="7"/>
    </row>
    <row r="87" spans="2:66" s="10" customFormat="1">
      <c r="B87" s="679" t="s">
        <v>66</v>
      </c>
      <c r="C87" s="672"/>
      <c r="D87" s="695" t="s">
        <v>222</v>
      </c>
      <c r="E87" s="228"/>
      <c r="F87" s="234"/>
      <c r="G87" s="211"/>
      <c r="H87" s="356">
        <f t="shared" si="60"/>
        <v>0</v>
      </c>
      <c r="I87" s="234">
        <f t="shared" si="61"/>
        <v>0</v>
      </c>
      <c r="J87" s="234">
        <f t="shared" si="62"/>
        <v>0</v>
      </c>
      <c r="K87" s="358">
        <f t="shared" si="63"/>
        <v>0</v>
      </c>
      <c r="L87" s="214">
        <f t="shared" ref="L87" si="117">+H87*F87*C87</f>
        <v>0</v>
      </c>
      <c r="M87" s="210">
        <f t="shared" ref="M87" si="118">+I87*F87*C87</f>
        <v>0</v>
      </c>
      <c r="N87" s="210">
        <f t="shared" ref="N87" si="119">+J87*F87*C87</f>
        <v>0</v>
      </c>
      <c r="O87" s="352">
        <f t="shared" ref="O87" si="120">SUM(L87:N87)</f>
        <v>0</v>
      </c>
      <c r="P87" s="362"/>
      <c r="Q87" s="363"/>
      <c r="R87" s="442">
        <f t="shared" ref="R87" si="121">NETWORKDAYS(P87,Q87)</f>
        <v>0</v>
      </c>
      <c r="S87" s="395">
        <f>R87/5</f>
        <v>0</v>
      </c>
      <c r="T87" s="397">
        <f t="shared" ref="T87" si="122">R87/22</f>
        <v>0</v>
      </c>
      <c r="U87" s="368"/>
      <c r="V87" s="368"/>
      <c r="W87" s="442">
        <f t="shared" ref="W87" si="123">NETWORKDAYS(U87,V87)</f>
        <v>0</v>
      </c>
      <c r="X87" s="395">
        <f t="shared" ref="X87" si="124">W87/5</f>
        <v>0</v>
      </c>
      <c r="Y87" s="397">
        <f t="shared" ref="Y87" si="125">W87/22</f>
        <v>0</v>
      </c>
      <c r="Z87" s="364"/>
      <c r="AA87" s="363"/>
      <c r="AB87" s="442">
        <v>0</v>
      </c>
      <c r="AC87" s="460">
        <f t="shared" si="73"/>
        <v>0</v>
      </c>
      <c r="AD87" s="461">
        <f t="shared" si="74"/>
        <v>0</v>
      </c>
      <c r="AE87" s="400">
        <f t="shared" ref="AE87" si="126">R87+W87+AB87</f>
        <v>0</v>
      </c>
      <c r="AF87" s="401">
        <f t="shared" ref="AF87" si="127">S87+X87+AC87</f>
        <v>0</v>
      </c>
      <c r="AG87" s="390">
        <f t="shared" ref="AG87" si="128">T87+Y87+AD87</f>
        <v>0</v>
      </c>
      <c r="BB87" s="15"/>
      <c r="BE87" s="6"/>
      <c r="BF87" s="7"/>
      <c r="BG87" s="7"/>
      <c r="BH87" s="7"/>
      <c r="BI87" s="7"/>
      <c r="BJ87" s="7"/>
      <c r="BK87" s="7"/>
      <c r="BL87" s="7"/>
      <c r="BM87" s="7"/>
      <c r="BN87" s="7"/>
    </row>
    <row r="88" spans="2:66" s="10" customFormat="1">
      <c r="B88" s="679" t="s">
        <v>67</v>
      </c>
      <c r="C88" s="672"/>
      <c r="D88" s="696" t="s">
        <v>238</v>
      </c>
      <c r="E88" s="228"/>
      <c r="F88" s="234"/>
      <c r="G88" s="211"/>
      <c r="H88" s="356">
        <f t="shared" ref="H88" si="129">T88</f>
        <v>0</v>
      </c>
      <c r="I88" s="234">
        <f t="shared" ref="I88" si="130">Y88</f>
        <v>0</v>
      </c>
      <c r="J88" s="234">
        <f>AD88</f>
        <v>0</v>
      </c>
      <c r="K88" s="358">
        <f>SUM(H88:J88)</f>
        <v>0</v>
      </c>
      <c r="L88" s="214">
        <f t="shared" ref="L88" si="131">+H88*F88*C88</f>
        <v>0</v>
      </c>
      <c r="M88" s="210">
        <f t="shared" ref="M88" si="132">+I88*F88*C88</f>
        <v>0</v>
      </c>
      <c r="N88" s="210">
        <f t="shared" ref="N88" si="133">+J88*F88*C88</f>
        <v>0</v>
      </c>
      <c r="O88" s="352">
        <f t="shared" ref="O88" si="134">SUM(L88:N88)</f>
        <v>0</v>
      </c>
      <c r="P88" s="458"/>
      <c r="Q88" s="368"/>
      <c r="R88" s="442">
        <f t="shared" ref="R88" si="135">NETWORKDAYS(P88,Q88)</f>
        <v>0</v>
      </c>
      <c r="S88" s="395">
        <f t="shared" ref="S88" si="136">R88/5</f>
        <v>0</v>
      </c>
      <c r="T88" s="397">
        <f t="shared" ref="T88" si="137">R88/22</f>
        <v>0</v>
      </c>
      <c r="U88" s="368"/>
      <c r="V88" s="368"/>
      <c r="W88" s="442">
        <f t="shared" ref="W88" si="138">NETWORKDAYS(U88,V88)</f>
        <v>0</v>
      </c>
      <c r="X88" s="395">
        <f t="shared" ref="X88" si="139">W88/5</f>
        <v>0</v>
      </c>
      <c r="Y88" s="397">
        <f t="shared" ref="Y88" si="140">W88/22</f>
        <v>0</v>
      </c>
      <c r="Z88" s="364"/>
      <c r="AA88" s="363"/>
      <c r="AB88" s="442">
        <v>0</v>
      </c>
      <c r="AC88" s="460">
        <f t="shared" si="73"/>
        <v>0</v>
      </c>
      <c r="AD88" s="461">
        <f t="shared" si="74"/>
        <v>0</v>
      </c>
      <c r="AE88" s="400">
        <f t="shared" ref="AE88" si="141">R88+W88+AB88</f>
        <v>0</v>
      </c>
      <c r="AF88" s="401">
        <f t="shared" ref="AF88" si="142">S88+X88+AC88</f>
        <v>0</v>
      </c>
      <c r="AG88" s="390">
        <f t="shared" ref="AG88" si="143">T88+Y88+AD88</f>
        <v>0</v>
      </c>
      <c r="BB88" s="15"/>
      <c r="BE88" s="6"/>
      <c r="BF88" s="7"/>
      <c r="BG88" s="7"/>
      <c r="BH88" s="7"/>
      <c r="BI88" s="7"/>
      <c r="BJ88" s="7"/>
      <c r="BK88" s="7"/>
      <c r="BL88" s="7"/>
      <c r="BM88" s="7"/>
      <c r="BN88" s="7"/>
    </row>
    <row r="89" spans="2:66" s="10" customFormat="1">
      <c r="B89" s="679" t="s">
        <v>68</v>
      </c>
      <c r="C89" s="672"/>
      <c r="D89" s="697" t="s">
        <v>223</v>
      </c>
      <c r="E89" s="228"/>
      <c r="F89" s="234"/>
      <c r="G89" s="211"/>
      <c r="H89" s="356">
        <f>T89</f>
        <v>0</v>
      </c>
      <c r="I89" s="234">
        <f>Y89</f>
        <v>0</v>
      </c>
      <c r="J89" s="234">
        <f>AD89</f>
        <v>0</v>
      </c>
      <c r="K89" s="358">
        <f>SUM(H89:J89)</f>
        <v>0</v>
      </c>
      <c r="L89" s="214">
        <f t="shared" ref="L89:L92" si="144">+H89*F89*C89</f>
        <v>0</v>
      </c>
      <c r="M89" s="210">
        <f t="shared" ref="M89:M92" si="145">+I89*F89*C89</f>
        <v>0</v>
      </c>
      <c r="N89" s="210">
        <f t="shared" ref="N89:N92" si="146">+J89*F89*C89</f>
        <v>0</v>
      </c>
      <c r="O89" s="352">
        <f>SUM(L89:N89)</f>
        <v>0</v>
      </c>
      <c r="P89" s="458"/>
      <c r="Q89" s="368"/>
      <c r="R89" s="442">
        <f t="shared" si="82"/>
        <v>0</v>
      </c>
      <c r="S89" s="395">
        <f t="shared" si="83"/>
        <v>0</v>
      </c>
      <c r="T89" s="397">
        <f t="shared" si="84"/>
        <v>0</v>
      </c>
      <c r="U89" s="368"/>
      <c r="V89" s="368"/>
      <c r="W89" s="442">
        <f t="shared" si="85"/>
        <v>0</v>
      </c>
      <c r="X89" s="395">
        <f t="shared" si="86"/>
        <v>0</v>
      </c>
      <c r="Y89" s="397">
        <f t="shared" si="87"/>
        <v>0</v>
      </c>
      <c r="Z89" s="364"/>
      <c r="AA89" s="363"/>
      <c r="AB89" s="442">
        <v>0</v>
      </c>
      <c r="AC89" s="460">
        <f t="shared" si="73"/>
        <v>0</v>
      </c>
      <c r="AD89" s="461">
        <f t="shared" si="74"/>
        <v>0</v>
      </c>
      <c r="AE89" s="400">
        <f t="shared" si="88"/>
        <v>0</v>
      </c>
      <c r="AF89" s="401">
        <f t="shared" si="89"/>
        <v>0</v>
      </c>
      <c r="AG89" s="390">
        <f t="shared" si="90"/>
        <v>0</v>
      </c>
      <c r="BB89" s="15"/>
      <c r="BE89" s="6"/>
      <c r="BF89" s="7"/>
      <c r="BG89" s="7"/>
      <c r="BH89" s="7"/>
      <c r="BI89" s="7"/>
      <c r="BJ89" s="7"/>
      <c r="BK89" s="7"/>
      <c r="BL89" s="7"/>
      <c r="BM89" s="7"/>
      <c r="BN89" s="7"/>
    </row>
    <row r="90" spans="2:66" s="10" customFormat="1">
      <c r="B90" s="680" t="s">
        <v>69</v>
      </c>
      <c r="C90" s="672"/>
      <c r="D90" s="698" t="s">
        <v>279</v>
      </c>
      <c r="E90" s="228"/>
      <c r="F90" s="234"/>
      <c r="G90" s="211"/>
      <c r="H90" s="356">
        <f>T90</f>
        <v>0</v>
      </c>
      <c r="I90" s="234">
        <f>Y90</f>
        <v>0</v>
      </c>
      <c r="J90" s="234">
        <f>AD90</f>
        <v>0</v>
      </c>
      <c r="K90" s="358">
        <f>SUM(H90:J90)</f>
        <v>0</v>
      </c>
      <c r="L90" s="214">
        <f t="shared" ref="L90" si="147">+H90*F90*C90</f>
        <v>0</v>
      </c>
      <c r="M90" s="210">
        <f t="shared" ref="M90" si="148">+I90*F90*C90</f>
        <v>0</v>
      </c>
      <c r="N90" s="210">
        <f t="shared" ref="N90" si="149">+J90*F90*C90</f>
        <v>0</v>
      </c>
      <c r="O90" s="352">
        <f t="shared" ref="O90" si="150">SUM(L90:N90)</f>
        <v>0</v>
      </c>
      <c r="P90" s="458"/>
      <c r="Q90" s="368"/>
      <c r="R90" s="442">
        <f t="shared" ref="R90" si="151">NETWORKDAYS(P90,Q90)</f>
        <v>0</v>
      </c>
      <c r="S90" s="395">
        <f t="shared" ref="S90" si="152">R90/5</f>
        <v>0</v>
      </c>
      <c r="T90" s="397">
        <f t="shared" ref="T90" si="153">R90/22</f>
        <v>0</v>
      </c>
      <c r="U90" s="368"/>
      <c r="V90" s="368"/>
      <c r="W90" s="442">
        <f t="shared" ref="W90" si="154">NETWORKDAYS(U90,V90)</f>
        <v>0</v>
      </c>
      <c r="X90" s="395">
        <f t="shared" ref="X90" si="155">W90/5</f>
        <v>0</v>
      </c>
      <c r="Y90" s="397">
        <f t="shared" ref="Y90" si="156">W90/22</f>
        <v>0</v>
      </c>
      <c r="Z90" s="364"/>
      <c r="AA90" s="363"/>
      <c r="AB90" s="442">
        <v>0</v>
      </c>
      <c r="AC90" s="460">
        <f t="shared" si="73"/>
        <v>0</v>
      </c>
      <c r="AD90" s="461">
        <f t="shared" si="74"/>
        <v>0</v>
      </c>
      <c r="AE90" s="400">
        <f t="shared" ref="AE90" si="157">R90+W90+AB90</f>
        <v>0</v>
      </c>
      <c r="AF90" s="401">
        <f t="shared" ref="AF90" si="158">S90+X90+AC90</f>
        <v>0</v>
      </c>
      <c r="AG90" s="390">
        <f t="shared" ref="AG90" si="159">T90+Y90+AD90</f>
        <v>0</v>
      </c>
      <c r="BB90" s="15"/>
      <c r="BE90" s="6"/>
      <c r="BF90" s="7"/>
      <c r="BG90" s="7"/>
      <c r="BH90" s="7"/>
      <c r="BI90" s="7"/>
      <c r="BJ90" s="7"/>
      <c r="BK90" s="7"/>
      <c r="BL90" s="7"/>
      <c r="BM90" s="7"/>
      <c r="BN90" s="7"/>
    </row>
    <row r="91" spans="2:66" s="10" customFormat="1">
      <c r="B91" s="666" t="s">
        <v>70</v>
      </c>
      <c r="C91" s="611"/>
      <c r="D91" s="698" t="s">
        <v>280</v>
      </c>
      <c r="E91" s="228"/>
      <c r="F91" s="234"/>
      <c r="G91" s="211"/>
      <c r="H91" s="356">
        <f>T91</f>
        <v>0</v>
      </c>
      <c r="I91" s="234">
        <f t="shared" ref="I91:I93" si="160">Y91</f>
        <v>0</v>
      </c>
      <c r="J91" s="234">
        <f t="shared" ref="J91:J93" si="161">AD91</f>
        <v>0</v>
      </c>
      <c r="K91" s="358">
        <f t="shared" ref="K91:K93" si="162">SUM(H91:J91)</f>
        <v>0</v>
      </c>
      <c r="L91" s="214">
        <f t="shared" si="144"/>
        <v>0</v>
      </c>
      <c r="M91" s="210">
        <f t="shared" si="145"/>
        <v>0</v>
      </c>
      <c r="N91" s="210">
        <f t="shared" si="146"/>
        <v>0</v>
      </c>
      <c r="O91" s="352">
        <f t="shared" ref="O91:O92" si="163">SUM(L91:N91)</f>
        <v>0</v>
      </c>
      <c r="P91" s="362"/>
      <c r="Q91" s="363"/>
      <c r="R91" s="442">
        <f t="shared" si="82"/>
        <v>0</v>
      </c>
      <c r="S91" s="395">
        <f>R91/5</f>
        <v>0</v>
      </c>
      <c r="T91" s="397">
        <f t="shared" si="84"/>
        <v>0</v>
      </c>
      <c r="U91" s="363"/>
      <c r="V91" s="363"/>
      <c r="W91" s="442">
        <f t="shared" si="85"/>
        <v>0</v>
      </c>
      <c r="X91" s="395">
        <f t="shared" si="86"/>
        <v>0</v>
      </c>
      <c r="Y91" s="397">
        <f t="shared" si="87"/>
        <v>0</v>
      </c>
      <c r="Z91" s="364"/>
      <c r="AA91" s="363"/>
      <c r="AB91" s="442">
        <v>0</v>
      </c>
      <c r="AC91" s="460">
        <f t="shared" si="73"/>
        <v>0</v>
      </c>
      <c r="AD91" s="461">
        <f t="shared" si="74"/>
        <v>0</v>
      </c>
      <c r="AE91" s="400">
        <f t="shared" si="88"/>
        <v>0</v>
      </c>
      <c r="AF91" s="401">
        <f t="shared" si="89"/>
        <v>0</v>
      </c>
      <c r="AG91" s="390">
        <f t="shared" si="90"/>
        <v>0</v>
      </c>
      <c r="BB91" s="15"/>
      <c r="BE91" s="6"/>
      <c r="BF91" s="7"/>
      <c r="BG91" s="7"/>
      <c r="BH91" s="7"/>
      <c r="BI91" s="7"/>
      <c r="BJ91" s="7"/>
      <c r="BK91" s="7"/>
      <c r="BL91" s="7"/>
      <c r="BM91" s="7"/>
      <c r="BN91" s="7"/>
    </row>
    <row r="92" spans="2:66" s="10" customFormat="1">
      <c r="B92" s="679" t="s">
        <v>71</v>
      </c>
      <c r="C92" s="110"/>
      <c r="D92" s="698" t="s">
        <v>281</v>
      </c>
      <c r="E92" s="228"/>
      <c r="F92" s="234"/>
      <c r="G92" s="211"/>
      <c r="H92" s="356">
        <f t="shared" ref="H92" si="164">T92</f>
        <v>0</v>
      </c>
      <c r="I92" s="234">
        <f t="shared" ref="I92" si="165">Y92</f>
        <v>0</v>
      </c>
      <c r="J92" s="234">
        <f t="shared" ref="J92" si="166">AD92</f>
        <v>0</v>
      </c>
      <c r="K92" s="358">
        <f t="shared" ref="K92" si="167">SUM(H92:J92)</f>
        <v>0</v>
      </c>
      <c r="L92" s="214">
        <f t="shared" si="144"/>
        <v>0</v>
      </c>
      <c r="M92" s="210">
        <f t="shared" si="145"/>
        <v>0</v>
      </c>
      <c r="N92" s="210">
        <f t="shared" si="146"/>
        <v>0</v>
      </c>
      <c r="O92" s="352">
        <f t="shared" si="163"/>
        <v>0</v>
      </c>
      <c r="P92" s="458"/>
      <c r="Q92" s="368"/>
      <c r="R92" s="442">
        <f t="shared" ref="R92" si="168">NETWORKDAYS(P92,Q92)</f>
        <v>0</v>
      </c>
      <c r="S92" s="395">
        <f t="shared" ref="S92" si="169">R92/5</f>
        <v>0</v>
      </c>
      <c r="T92" s="397">
        <f t="shared" ref="T92" si="170">R92/22</f>
        <v>0</v>
      </c>
      <c r="U92" s="368"/>
      <c r="V92" s="368"/>
      <c r="W92" s="442">
        <f t="shared" ref="W92" si="171">NETWORKDAYS(U92,V92)</f>
        <v>0</v>
      </c>
      <c r="X92" s="395">
        <f t="shared" ref="X92" si="172">W92/5</f>
        <v>0</v>
      </c>
      <c r="Y92" s="397">
        <f t="shared" ref="Y92" si="173">W92/22</f>
        <v>0</v>
      </c>
      <c r="Z92" s="364"/>
      <c r="AA92" s="363"/>
      <c r="AB92" s="459">
        <f>NETWORKDAYS(Z92,AA92)</f>
        <v>0</v>
      </c>
      <c r="AC92" s="460">
        <f t="shared" si="73"/>
        <v>0</v>
      </c>
      <c r="AD92" s="461">
        <f t="shared" si="74"/>
        <v>0</v>
      </c>
      <c r="AE92" s="400">
        <f t="shared" ref="AE92" si="174">R92+W92+AB92</f>
        <v>0</v>
      </c>
      <c r="AF92" s="401">
        <f t="shared" ref="AF92" si="175">S92+X92+AC92</f>
        <v>0</v>
      </c>
      <c r="AG92" s="390">
        <f t="shared" ref="AG92" si="176">T92+Y92+AD92</f>
        <v>0</v>
      </c>
      <c r="BB92" s="15"/>
      <c r="BE92" s="6"/>
      <c r="BF92" s="7"/>
      <c r="BG92" s="7"/>
      <c r="BH92" s="7"/>
      <c r="BI92" s="7"/>
      <c r="BJ92" s="7"/>
      <c r="BK92" s="7"/>
      <c r="BL92" s="7"/>
      <c r="BM92" s="7"/>
      <c r="BN92" s="7"/>
    </row>
    <row r="93" spans="2:66">
      <c r="B93" s="666" t="s">
        <v>209</v>
      </c>
      <c r="C93" s="611"/>
      <c r="D93" s="699" t="s">
        <v>361</v>
      </c>
      <c r="E93" s="228"/>
      <c r="F93" s="234"/>
      <c r="G93" s="211"/>
      <c r="H93" s="356">
        <f>T93</f>
        <v>0</v>
      </c>
      <c r="I93" s="234">
        <f t="shared" si="160"/>
        <v>0</v>
      </c>
      <c r="J93" s="234">
        <f t="shared" si="161"/>
        <v>0</v>
      </c>
      <c r="K93" s="358">
        <f t="shared" si="162"/>
        <v>0</v>
      </c>
      <c r="L93" s="214">
        <f t="shared" ref="L93" si="177">+H93*F93*C93</f>
        <v>0</v>
      </c>
      <c r="M93" s="210">
        <f t="shared" ref="M93" si="178">+I93*F93*C93</f>
        <v>0</v>
      </c>
      <c r="N93" s="210">
        <f t="shared" ref="N93" si="179">+J93*F93*C93</f>
        <v>0</v>
      </c>
      <c r="O93" s="352">
        <f t="shared" ref="O93" si="180">SUM(L93:N93)</f>
        <v>0</v>
      </c>
      <c r="P93" s="362"/>
      <c r="Q93" s="363"/>
      <c r="R93" s="442">
        <f t="shared" si="82"/>
        <v>0</v>
      </c>
      <c r="S93" s="395">
        <f t="shared" si="83"/>
        <v>0</v>
      </c>
      <c r="T93" s="397">
        <f t="shared" si="84"/>
        <v>0</v>
      </c>
      <c r="U93" s="363"/>
      <c r="V93" s="363"/>
      <c r="W93" s="442">
        <f t="shared" si="85"/>
        <v>0</v>
      </c>
      <c r="X93" s="395">
        <f t="shared" si="86"/>
        <v>0</v>
      </c>
      <c r="Y93" s="397">
        <f t="shared" si="87"/>
        <v>0</v>
      </c>
      <c r="Z93" s="364"/>
      <c r="AA93" s="363"/>
      <c r="AB93" s="442">
        <v>0</v>
      </c>
      <c r="AC93" s="460">
        <f t="shared" si="73"/>
        <v>0</v>
      </c>
      <c r="AD93" s="461">
        <f t="shared" si="74"/>
        <v>0</v>
      </c>
      <c r="AE93" s="400">
        <f t="shared" si="88"/>
        <v>0</v>
      </c>
      <c r="AF93" s="401">
        <f t="shared" si="89"/>
        <v>0</v>
      </c>
      <c r="AG93" s="390">
        <f t="shared" si="90"/>
        <v>0</v>
      </c>
    </row>
    <row r="94" spans="2:66">
      <c r="B94" s="665" t="s">
        <v>210</v>
      </c>
      <c r="C94" s="112"/>
      <c r="D94" s="663"/>
      <c r="E94" s="215"/>
      <c r="F94" s="235"/>
      <c r="G94" s="231"/>
      <c r="H94" s="357">
        <f t="shared" ref="H94" si="181">T94</f>
        <v>0</v>
      </c>
      <c r="I94" s="235">
        <f t="shared" ref="I94" si="182">Y94</f>
        <v>0</v>
      </c>
      <c r="J94" s="235">
        <f t="shared" ref="J94" si="183">AD94</f>
        <v>0</v>
      </c>
      <c r="K94" s="359">
        <f t="shared" ref="K94" si="184">SUM(H94:J94)</f>
        <v>0</v>
      </c>
      <c r="L94" s="610">
        <f>+H94*F94*C94</f>
        <v>0</v>
      </c>
      <c r="M94" s="221">
        <f>+I94*F94*C94</f>
        <v>0</v>
      </c>
      <c r="N94" s="221">
        <f>+J94*F94*C94</f>
        <v>0</v>
      </c>
      <c r="O94" s="355">
        <f>SUM(L94:N94)</f>
        <v>0</v>
      </c>
      <c r="P94" s="362"/>
      <c r="Q94" s="363"/>
      <c r="R94" s="443">
        <f t="shared" ref="R94" si="185">NETWORKDAYS(P94,Q94)</f>
        <v>0</v>
      </c>
      <c r="S94" s="399">
        <f>R94/5</f>
        <v>0</v>
      </c>
      <c r="T94" s="398">
        <f t="shared" ref="T94" si="186">R94/22</f>
        <v>0</v>
      </c>
      <c r="U94" s="366"/>
      <c r="V94" s="366"/>
      <c r="W94" s="443">
        <f t="shared" ref="W94" si="187">NETWORKDAYS(U94,V94)</f>
        <v>0</v>
      </c>
      <c r="X94" s="399">
        <f t="shared" ref="X94" si="188">W94/5</f>
        <v>0</v>
      </c>
      <c r="Y94" s="398">
        <f t="shared" ref="Y94" si="189">W94/22</f>
        <v>0</v>
      </c>
      <c r="Z94" s="367"/>
      <c r="AA94" s="366"/>
      <c r="AB94" s="443">
        <v>0</v>
      </c>
      <c r="AC94" s="460">
        <f>AB94/5</f>
        <v>0</v>
      </c>
      <c r="AD94" s="461">
        <f t="shared" si="74"/>
        <v>0</v>
      </c>
      <c r="AE94" s="402">
        <f t="shared" ref="AE94" si="190">R94+W94+AB94</f>
        <v>0</v>
      </c>
      <c r="AF94" s="403">
        <f t="shared" ref="AF94" si="191">S94+X94+AC94</f>
        <v>0</v>
      </c>
      <c r="AG94" s="391">
        <f t="shared" ref="AG94" si="192">T94+Y94+AD94</f>
        <v>0</v>
      </c>
    </row>
    <row r="95" spans="2:66">
      <c r="B95" s="325"/>
      <c r="C95" s="417"/>
      <c r="D95" s="30"/>
      <c r="K95" s="28"/>
      <c r="L95" s="10"/>
      <c r="M95" s="10"/>
      <c r="N95" s="10"/>
      <c r="O95" s="28"/>
      <c r="P95" s="834" t="s">
        <v>201</v>
      </c>
      <c r="Q95" s="835"/>
      <c r="R95" s="835"/>
      <c r="S95" s="835"/>
      <c r="T95" s="836"/>
      <c r="U95" s="837" t="s">
        <v>202</v>
      </c>
      <c r="V95" s="835"/>
      <c r="W95" s="835"/>
      <c r="X95" s="835"/>
      <c r="Y95" s="836"/>
      <c r="Z95" s="837" t="s">
        <v>301</v>
      </c>
      <c r="AA95" s="835"/>
      <c r="AB95" s="835"/>
      <c r="AC95" s="835"/>
      <c r="AD95" s="836"/>
      <c r="AE95" s="835"/>
      <c r="AF95" s="835"/>
      <c r="AG95" s="838"/>
    </row>
    <row r="96" spans="2:66" s="11" customFormat="1" ht="16.5">
      <c r="B96" s="484" t="s">
        <v>72</v>
      </c>
      <c r="C96" s="485" t="s">
        <v>25</v>
      </c>
      <c r="D96" s="645" t="s">
        <v>73</v>
      </c>
      <c r="E96" s="486" t="s">
        <v>22</v>
      </c>
      <c r="F96" s="486" t="s">
        <v>207</v>
      </c>
      <c r="G96" s="487" t="s">
        <v>208</v>
      </c>
      <c r="H96" s="488" t="s">
        <v>260</v>
      </c>
      <c r="I96" s="488" t="s">
        <v>3</v>
      </c>
      <c r="J96" s="488" t="s">
        <v>4</v>
      </c>
      <c r="K96" s="489" t="s">
        <v>8</v>
      </c>
      <c r="L96" s="490">
        <f>SUM(L97:L99)</f>
        <v>0</v>
      </c>
      <c r="M96" s="490">
        <f>SUM(M97:M99)</f>
        <v>0</v>
      </c>
      <c r="N96" s="490">
        <f>SUM(N97:N99)</f>
        <v>0</v>
      </c>
      <c r="O96" s="644">
        <f>SUM(O97:O99)</f>
        <v>0</v>
      </c>
      <c r="P96" s="579" t="s">
        <v>204</v>
      </c>
      <c r="Q96" s="580" t="s">
        <v>205</v>
      </c>
      <c r="R96" s="581" t="s">
        <v>215</v>
      </c>
      <c r="S96" s="582" t="s">
        <v>306</v>
      </c>
      <c r="T96" s="583" t="s">
        <v>206</v>
      </c>
      <c r="U96" s="580" t="s">
        <v>204</v>
      </c>
      <c r="V96" s="580" t="s">
        <v>205</v>
      </c>
      <c r="W96" s="584" t="s">
        <v>215</v>
      </c>
      <c r="X96" s="580" t="s">
        <v>306</v>
      </c>
      <c r="Y96" s="585" t="s">
        <v>206</v>
      </c>
      <c r="Z96" s="586" t="s">
        <v>204</v>
      </c>
      <c r="AA96" s="586" t="s">
        <v>205</v>
      </c>
      <c r="AB96" s="587" t="s">
        <v>215</v>
      </c>
      <c r="AC96" s="586" t="s">
        <v>306</v>
      </c>
      <c r="AD96" s="588" t="s">
        <v>206</v>
      </c>
      <c r="AE96" s="589" t="s">
        <v>215</v>
      </c>
      <c r="AF96" s="590" t="s">
        <v>307</v>
      </c>
      <c r="AG96" s="591" t="s">
        <v>203</v>
      </c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3"/>
      <c r="BC96" s="34"/>
      <c r="BD96" s="34"/>
      <c r="BE96" s="14"/>
    </row>
    <row r="97" spans="2:66" s="11" customFormat="1">
      <c r="B97" s="664" t="s">
        <v>353</v>
      </c>
      <c r="C97" s="667"/>
      <c r="D97" s="700" t="s">
        <v>344</v>
      </c>
      <c r="E97" s="228"/>
      <c r="F97" s="464"/>
      <c r="G97" s="593"/>
      <c r="H97" s="463">
        <f>T97</f>
        <v>0</v>
      </c>
      <c r="I97" s="464">
        <f>Y97</f>
        <v>0</v>
      </c>
      <c r="J97" s="464">
        <f t="shared" ref="J97" si="193">AD97</f>
        <v>0</v>
      </c>
      <c r="K97" s="465">
        <f>SUM(H97:J97)</f>
        <v>0</v>
      </c>
      <c r="L97" s="456">
        <f>+H97*F97*C97</f>
        <v>0</v>
      </c>
      <c r="M97" s="369">
        <f t="shared" ref="M97" si="194">+I97*F97*C97</f>
        <v>0</v>
      </c>
      <c r="N97" s="369">
        <f t="shared" ref="N97" si="195">+J97*F97*C97</f>
        <v>0</v>
      </c>
      <c r="O97" s="472">
        <f>SUM(L97:N97)</f>
        <v>0</v>
      </c>
      <c r="P97" s="361"/>
      <c r="Q97" s="368"/>
      <c r="R97" s="473">
        <f>NETWORKDAYS(P97,Q97)</f>
        <v>0</v>
      </c>
      <c r="S97" s="474">
        <f t="shared" ref="S97" si="196">R97/5</f>
        <v>0</v>
      </c>
      <c r="T97" s="476">
        <f t="shared" ref="T97" si="197">R97/22</f>
        <v>0</v>
      </c>
      <c r="U97" s="368"/>
      <c r="V97" s="368"/>
      <c r="W97" s="473">
        <f>NETWORKDAYS(U97,V97)</f>
        <v>0</v>
      </c>
      <c r="X97" s="474">
        <f>W97/5</f>
        <v>0</v>
      </c>
      <c r="Y97" s="476">
        <f>W97/22</f>
        <v>0</v>
      </c>
      <c r="Z97" s="468"/>
      <c r="AA97" s="467"/>
      <c r="AB97" s="473">
        <f>NETWORKDAYS(Z97,AA97)</f>
        <v>0</v>
      </c>
      <c r="AC97" s="474">
        <f>AB97/5</f>
        <v>0</v>
      </c>
      <c r="AD97" s="476">
        <f>AB97/22</f>
        <v>0</v>
      </c>
      <c r="AE97" s="469">
        <f t="shared" ref="AE97" si="198">R97+W97+AB97</f>
        <v>0</v>
      </c>
      <c r="AF97" s="470">
        <f t="shared" ref="AF97" si="199">S97+X97+AC97</f>
        <v>0</v>
      </c>
      <c r="AG97" s="475">
        <f t="shared" ref="AG97" si="200">T97+Y97+AD97</f>
        <v>0</v>
      </c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3"/>
      <c r="BC97" s="34"/>
      <c r="BD97" s="34"/>
      <c r="BE97" s="14"/>
    </row>
    <row r="98" spans="2:66" s="11" customFormat="1">
      <c r="B98" s="666" t="s">
        <v>354</v>
      </c>
      <c r="C98" s="110"/>
      <c r="D98" s="701" t="s">
        <v>345</v>
      </c>
      <c r="E98" s="228"/>
      <c r="F98" s="234"/>
      <c r="G98" s="211"/>
      <c r="H98" s="356">
        <f t="shared" ref="H98" si="201">T98</f>
        <v>0</v>
      </c>
      <c r="I98" s="234">
        <f t="shared" ref="I98" si="202">Y98</f>
        <v>0</v>
      </c>
      <c r="J98" s="234">
        <f t="shared" ref="J98" si="203">AD98</f>
        <v>0</v>
      </c>
      <c r="K98" s="358">
        <f t="shared" ref="K98" si="204">SUM(H98:J98)</f>
        <v>0</v>
      </c>
      <c r="L98" s="214">
        <f t="shared" ref="L98" si="205">+H98*F98*C98</f>
        <v>0</v>
      </c>
      <c r="M98" s="210">
        <f t="shared" ref="M98" si="206">+I98*F98*C98</f>
        <v>0</v>
      </c>
      <c r="N98" s="210">
        <f t="shared" ref="N98" si="207">+J98*F98*C98</f>
        <v>0</v>
      </c>
      <c r="O98" s="352">
        <f t="shared" ref="O98" si="208">SUM(L98:N98)</f>
        <v>0</v>
      </c>
      <c r="P98" s="362"/>
      <c r="Q98" s="363"/>
      <c r="R98" s="442">
        <f t="shared" ref="R98" si="209">NETWORKDAYS(P98,Q98)</f>
        <v>0</v>
      </c>
      <c r="S98" s="395">
        <f t="shared" ref="S98" si="210">R98/5</f>
        <v>0</v>
      </c>
      <c r="T98" s="392">
        <f t="shared" ref="T98" si="211">R98/22</f>
        <v>0</v>
      </c>
      <c r="U98" s="368"/>
      <c r="V98" s="368"/>
      <c r="W98" s="442">
        <f t="shared" ref="W98" si="212">NETWORKDAYS(U98,V98)</f>
        <v>0</v>
      </c>
      <c r="X98" s="395">
        <f t="shared" ref="X98" si="213">W98/5</f>
        <v>0</v>
      </c>
      <c r="Y98" s="392">
        <f t="shared" ref="Y98" si="214">W98/22</f>
        <v>0</v>
      </c>
      <c r="Z98" s="364"/>
      <c r="AA98" s="363"/>
      <c r="AB98" s="442">
        <f t="shared" ref="AB98" si="215">NETWORKDAYS(Z98,AA98)</f>
        <v>0</v>
      </c>
      <c r="AC98" s="395">
        <f t="shared" ref="AC98" si="216">AB98/5</f>
        <v>0</v>
      </c>
      <c r="AD98" s="392">
        <f t="shared" ref="AD98" si="217">AB98/22</f>
        <v>0</v>
      </c>
      <c r="AE98" s="400">
        <f t="shared" ref="AE98" si="218">R98+W98+AB98</f>
        <v>0</v>
      </c>
      <c r="AF98" s="401">
        <f t="shared" ref="AF98" si="219">S98+X98+AC98</f>
        <v>0</v>
      </c>
      <c r="AG98" s="390">
        <f t="shared" ref="AG98" si="220">T98+Y98+AD98</f>
        <v>0</v>
      </c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3"/>
      <c r="BC98" s="34"/>
      <c r="BD98" s="34"/>
      <c r="BE98" s="14"/>
    </row>
    <row r="99" spans="2:66" s="11" customFormat="1">
      <c r="B99" s="665" t="s">
        <v>355</v>
      </c>
      <c r="C99" s="112"/>
      <c r="D99" s="702"/>
      <c r="E99" s="228"/>
      <c r="F99" s="234"/>
      <c r="G99" s="211"/>
      <c r="H99" s="356">
        <f t="shared" ref="H99" si="221">T99</f>
        <v>0</v>
      </c>
      <c r="I99" s="234">
        <f t="shared" ref="I99" si="222">Y99</f>
        <v>0</v>
      </c>
      <c r="J99" s="234">
        <f t="shared" ref="J99" si="223">AD99</f>
        <v>0</v>
      </c>
      <c r="K99" s="358">
        <f t="shared" ref="K99" si="224">SUM(H99:J99)</f>
        <v>0</v>
      </c>
      <c r="L99" s="214">
        <f t="shared" ref="L99" si="225">+H99*F99*C99</f>
        <v>0</v>
      </c>
      <c r="M99" s="210">
        <f t="shared" ref="M99" si="226">+I99*F99*C99</f>
        <v>0</v>
      </c>
      <c r="N99" s="210">
        <f t="shared" ref="N99" si="227">+J99*F99*C99</f>
        <v>0</v>
      </c>
      <c r="O99" s="352">
        <f t="shared" ref="O99" si="228">SUM(L99:N99)</f>
        <v>0</v>
      </c>
      <c r="P99" s="365"/>
      <c r="Q99" s="366"/>
      <c r="R99" s="443">
        <f t="shared" ref="R99" si="229">NETWORKDAYS(P99,Q99)</f>
        <v>0</v>
      </c>
      <c r="S99" s="399">
        <f t="shared" ref="S99" si="230">R99/5</f>
        <v>0</v>
      </c>
      <c r="T99" s="393">
        <f t="shared" ref="T99" si="231">R99/22</f>
        <v>0</v>
      </c>
      <c r="U99" s="366"/>
      <c r="V99" s="366"/>
      <c r="W99" s="443">
        <f t="shared" ref="W99" si="232">NETWORKDAYS(U99,V99)</f>
        <v>0</v>
      </c>
      <c r="X99" s="399">
        <f t="shared" ref="X99" si="233">W99/5</f>
        <v>0</v>
      </c>
      <c r="Y99" s="393">
        <f t="shared" ref="Y99" si="234">W99/22</f>
        <v>0</v>
      </c>
      <c r="Z99" s="367"/>
      <c r="AA99" s="366"/>
      <c r="AB99" s="443">
        <f t="shared" ref="AB99" si="235">NETWORKDAYS(Z99,AA99)</f>
        <v>0</v>
      </c>
      <c r="AC99" s="399">
        <f t="shared" ref="AC99" si="236">AB99/5</f>
        <v>0</v>
      </c>
      <c r="AD99" s="393">
        <f t="shared" ref="AD99" si="237">AB99/22</f>
        <v>0</v>
      </c>
      <c r="AE99" s="402">
        <f t="shared" ref="AE99" si="238">R99+W99+AB99</f>
        <v>0</v>
      </c>
      <c r="AF99" s="403">
        <f t="shared" ref="AF99:AG99" si="239">S99+X99+AC99</f>
        <v>0</v>
      </c>
      <c r="AG99" s="391">
        <f t="shared" si="239"/>
        <v>0</v>
      </c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3"/>
      <c r="BC99" s="34"/>
      <c r="BD99" s="34"/>
      <c r="BE99" s="14"/>
    </row>
    <row r="100" spans="2:66" s="11" customFormat="1">
      <c r="B100" s="315"/>
      <c r="C100" s="417"/>
      <c r="D100" s="32"/>
      <c r="E100" s="26"/>
      <c r="F100" s="27"/>
      <c r="G100" s="180"/>
      <c r="H100" s="27"/>
      <c r="I100" s="27"/>
      <c r="J100" s="27"/>
      <c r="K100" s="360"/>
      <c r="L100" s="35"/>
      <c r="M100" s="35"/>
      <c r="N100" s="35"/>
      <c r="O100" s="353"/>
      <c r="P100" s="723"/>
      <c r="Q100" s="10"/>
      <c r="R100" s="7"/>
      <c r="S100" s="10"/>
      <c r="T100" s="10"/>
      <c r="U100" s="10"/>
      <c r="V100" s="10"/>
      <c r="W100" s="7"/>
      <c r="X100" s="10"/>
      <c r="Y100" s="10"/>
      <c r="Z100" s="10"/>
      <c r="AA100" s="10"/>
      <c r="AB100" s="7"/>
      <c r="AC100" s="10"/>
      <c r="AD100" s="10"/>
      <c r="AE100" s="7"/>
      <c r="AF100" s="10"/>
      <c r="AG100" s="10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3"/>
      <c r="BC100" s="34"/>
      <c r="BD100" s="34"/>
      <c r="BE100" s="14"/>
    </row>
    <row r="101" spans="2:66">
      <c r="B101" s="646" t="s">
        <v>74</v>
      </c>
      <c r="C101" s="276"/>
      <c r="D101" s="642" t="s">
        <v>136</v>
      </c>
      <c r="E101" s="261"/>
      <c r="F101" s="29"/>
      <c r="G101" s="29"/>
      <c r="H101" s="29"/>
      <c r="I101" s="29"/>
      <c r="J101" s="29"/>
      <c r="K101" s="29"/>
      <c r="L101" s="647">
        <f>'COSTOS SOCIALS EQUIP TÈCNIC'!O31+'COSTOS SOCIALS EQUIP TÈCNIC'!X31</f>
        <v>0</v>
      </c>
      <c r="M101" s="647">
        <f>'COSTOS SOCIALS EQUIP TÈCNIC'!P31+'COSTOS SOCIALS EQUIP TÈCNIC'!Y31</f>
        <v>0</v>
      </c>
      <c r="N101" s="647">
        <f>'COSTOS SOCIALS EQUIP TÈCNIC'!Q31+'COSTOS SOCIALS EQUIP TÈCNIC'!Z31</f>
        <v>0</v>
      </c>
      <c r="O101" s="648">
        <f>'COSTOS SOCIALS EQUIP TÈCNIC'!K32</f>
        <v>0</v>
      </c>
    </row>
    <row r="102" spans="2:66">
      <c r="B102" s="484" t="s">
        <v>75</v>
      </c>
      <c r="C102" s="276"/>
      <c r="D102" s="642" t="s">
        <v>417</v>
      </c>
      <c r="E102" s="261"/>
      <c r="F102" s="29"/>
      <c r="G102" s="29"/>
      <c r="H102" s="29"/>
      <c r="I102" s="29"/>
      <c r="J102" s="29"/>
      <c r="K102" s="29"/>
      <c r="L102" s="490">
        <f>'COSTOS SOCIALS EQUIP TÈCNIC'!T31</f>
        <v>0</v>
      </c>
      <c r="M102" s="490">
        <f>'COSTOS SOCIALS EQUIP TÈCNIC'!U31</f>
        <v>0</v>
      </c>
      <c r="N102" s="490">
        <f>'COSTOS SOCIALS EQUIP TÈCNIC'!V31</f>
        <v>0</v>
      </c>
      <c r="O102" s="491">
        <f>'COSTOS SOCIALS EQUIP TÈCNIC'!K33</f>
        <v>0</v>
      </c>
    </row>
    <row r="103" spans="2:66" s="6" customFormat="1" ht="13.5" thickBot="1">
      <c r="B103" s="641" t="s">
        <v>76</v>
      </c>
      <c r="C103" s="276"/>
      <c r="D103" s="642" t="s">
        <v>148</v>
      </c>
      <c r="E103" s="261"/>
      <c r="F103" s="29"/>
      <c r="G103" s="29"/>
      <c r="H103" s="29"/>
      <c r="I103" s="29"/>
      <c r="J103" s="29"/>
      <c r="K103" s="29"/>
      <c r="L103" s="490">
        <f>'COSTOS SOCIALS EQUIP TÈCNIC'!AB31</f>
        <v>0</v>
      </c>
      <c r="M103" s="490">
        <f>'COSTOS SOCIALS EQUIP TÈCNIC'!AC31</f>
        <v>0</v>
      </c>
      <c r="N103" s="490">
        <f>'COSTOS SOCIALS EQUIP TÈCNIC'!AD31</f>
        <v>0</v>
      </c>
      <c r="O103" s="491">
        <f>'COSTOS SOCIALS EQUIP TÈCNIC'!K34</f>
        <v>0</v>
      </c>
      <c r="P103" s="10"/>
      <c r="Q103" s="10"/>
      <c r="R103" s="7"/>
      <c r="S103" s="10"/>
      <c r="T103" s="10"/>
      <c r="U103" s="10"/>
      <c r="V103" s="10"/>
      <c r="W103" s="7"/>
      <c r="X103" s="10"/>
      <c r="Y103" s="10"/>
      <c r="Z103" s="10"/>
      <c r="AA103" s="10"/>
      <c r="AB103" s="7"/>
      <c r="AC103" s="10"/>
      <c r="AD103" s="10"/>
      <c r="AE103" s="7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5"/>
      <c r="BC103" s="10"/>
      <c r="BD103" s="10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2:66" s="6" customFormat="1" ht="13.5" thickBot="1">
      <c r="B104" s="492"/>
      <c r="C104" s="276"/>
      <c r="D104" s="566" t="s">
        <v>282</v>
      </c>
      <c r="E104" s="261"/>
      <c r="F104" s="274"/>
      <c r="G104" s="275"/>
      <c r="H104" s="263"/>
      <c r="I104" s="263"/>
      <c r="J104" s="263"/>
      <c r="K104" s="264"/>
      <c r="L104" s="567">
        <f>SUM(L76+L82+L96+L101+L102+L103)</f>
        <v>0</v>
      </c>
      <c r="M104" s="567">
        <f>SUM(M76+M82+M96+M101+M102+M103)</f>
        <v>0</v>
      </c>
      <c r="N104" s="567">
        <f>SUM(N76+N82+N96+N101+N102+N103)</f>
        <v>0</v>
      </c>
      <c r="O104" s="567">
        <f>SUM(O76+O82+O96+O101+O102+O103)</f>
        <v>0</v>
      </c>
      <c r="P104" s="10"/>
      <c r="Q104" s="10"/>
      <c r="R104" s="7"/>
      <c r="S104" s="10"/>
      <c r="T104" s="10"/>
      <c r="U104" s="10"/>
      <c r="V104" s="10"/>
      <c r="W104" s="7"/>
      <c r="X104" s="10"/>
      <c r="Y104" s="10"/>
      <c r="Z104" s="10"/>
      <c r="AA104" s="10"/>
      <c r="AB104" s="7"/>
      <c r="AC104" s="10"/>
      <c r="AD104" s="10"/>
      <c r="AE104" s="7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5"/>
      <c r="BC104" s="10"/>
      <c r="BD104" s="10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2:66" s="6" customFormat="1">
      <c r="B105" s="492"/>
      <c r="C105" s="276"/>
      <c r="D105" s="728"/>
      <c r="E105" s="261"/>
      <c r="F105" s="274"/>
      <c r="G105" s="275"/>
      <c r="H105" s="263"/>
      <c r="I105" s="263"/>
      <c r="J105" s="263"/>
      <c r="K105" s="264"/>
      <c r="L105" s="729"/>
      <c r="M105" s="729"/>
      <c r="N105" s="729"/>
      <c r="O105" s="730"/>
      <c r="P105" s="10"/>
      <c r="Q105" s="10"/>
      <c r="R105" s="7"/>
      <c r="S105" s="10"/>
      <c r="T105" s="10"/>
      <c r="U105" s="10"/>
      <c r="V105" s="10"/>
      <c r="W105" s="7"/>
      <c r="X105" s="10"/>
      <c r="Y105" s="10"/>
      <c r="Z105" s="10"/>
      <c r="AA105" s="10"/>
      <c r="AB105" s="7"/>
      <c r="AC105" s="10"/>
      <c r="AD105" s="10"/>
      <c r="AE105" s="7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5"/>
      <c r="BC105" s="10"/>
      <c r="BD105" s="10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2:66" s="10" customFormat="1">
      <c r="B106" s="602" t="s">
        <v>378</v>
      </c>
      <c r="C106" s="270"/>
      <c r="D106" s="564" t="s">
        <v>379</v>
      </c>
      <c r="E106" s="261"/>
      <c r="F106" s="28"/>
      <c r="G106" s="29"/>
      <c r="H106" s="28"/>
      <c r="I106" s="28"/>
      <c r="J106" s="28"/>
      <c r="K106" s="28"/>
      <c r="L106" s="28"/>
      <c r="M106" s="28"/>
      <c r="N106" s="28"/>
      <c r="O106" s="323"/>
      <c r="R106" s="7"/>
      <c r="W106" s="7"/>
      <c r="AB106" s="7"/>
      <c r="AE106" s="7"/>
      <c r="BB106" s="15"/>
      <c r="BE106" s="6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2:66" s="10" customFormat="1">
      <c r="B107" s="326"/>
      <c r="C107" s="277"/>
      <c r="O107" s="627"/>
      <c r="R107" s="7"/>
      <c r="W107" s="7"/>
      <c r="AB107" s="7"/>
      <c r="AE107" s="7"/>
      <c r="BB107" s="15"/>
      <c r="BE107" s="6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2:66" s="10" customFormat="1">
      <c r="B108" s="484" t="s">
        <v>380</v>
      </c>
      <c r="C108" s="485" t="s">
        <v>25</v>
      </c>
      <c r="D108" s="639" t="s">
        <v>381</v>
      </c>
      <c r="E108" s="486" t="s">
        <v>22</v>
      </c>
      <c r="F108" s="486" t="s">
        <v>207</v>
      </c>
      <c r="G108" s="487" t="s">
        <v>208</v>
      </c>
      <c r="H108" s="488" t="s">
        <v>260</v>
      </c>
      <c r="I108" s="488" t="s">
        <v>3</v>
      </c>
      <c r="J108" s="488" t="s">
        <v>4</v>
      </c>
      <c r="K108" s="489" t="s">
        <v>8</v>
      </c>
      <c r="L108" s="490">
        <f>SUM(L109:L112)</f>
        <v>0</v>
      </c>
      <c r="M108" s="490">
        <f>SUM(M109:M112)</f>
        <v>0</v>
      </c>
      <c r="N108" s="490">
        <f>SUM(N109:N112)</f>
        <v>0</v>
      </c>
      <c r="O108" s="490">
        <f>SUM(O109:O112)</f>
        <v>0</v>
      </c>
      <c r="R108" s="7"/>
      <c r="W108" s="7"/>
      <c r="AB108" s="7"/>
      <c r="AE108" s="7"/>
      <c r="BB108" s="15"/>
      <c r="BE108" s="6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2:66">
      <c r="B109" s="738" t="s">
        <v>382</v>
      </c>
      <c r="C109" s="669"/>
      <c r="D109" s="736" t="s">
        <v>383</v>
      </c>
      <c r="E109" s="228"/>
      <c r="F109" s="234"/>
      <c r="G109" s="239"/>
      <c r="H109" s="234"/>
      <c r="I109" s="234"/>
      <c r="J109" s="234"/>
      <c r="K109" s="210">
        <f>SUM(H109:J109)</f>
        <v>0</v>
      </c>
      <c r="L109" s="210">
        <f>+H109*F109*C109</f>
        <v>0</v>
      </c>
      <c r="M109" s="210">
        <f>+I109*F109*C109</f>
        <v>0</v>
      </c>
      <c r="N109" s="210">
        <f>+J109*F109*C109</f>
        <v>0</v>
      </c>
      <c r="O109" s="313">
        <f>SUM(L109:N109)</f>
        <v>0</v>
      </c>
    </row>
    <row r="110" spans="2:66">
      <c r="B110" s="739" t="s">
        <v>384</v>
      </c>
      <c r="C110" s="611"/>
      <c r="D110" s="737" t="s">
        <v>385</v>
      </c>
      <c r="E110" s="371"/>
      <c r="F110" s="372"/>
      <c r="G110" s="373"/>
      <c r="H110" s="372"/>
      <c r="I110" s="372"/>
      <c r="J110" s="372"/>
      <c r="K110" s="210">
        <f t="shared" ref="K110:K112" si="240">SUM(H110:J110)</f>
        <v>0</v>
      </c>
      <c r="L110" s="210">
        <f>+H110*F110*C110</f>
        <v>0</v>
      </c>
      <c r="M110" s="210">
        <f>+I110*F110*C110</f>
        <v>0</v>
      </c>
      <c r="N110" s="210">
        <f>+J110*F110*C110</f>
        <v>0</v>
      </c>
      <c r="O110" s="313">
        <f>SUM(L110:N110)</f>
        <v>0</v>
      </c>
    </row>
    <row r="111" spans="2:66">
      <c r="B111" s="740" t="s">
        <v>386</v>
      </c>
      <c r="C111" s="110"/>
      <c r="D111" s="741" t="s">
        <v>387</v>
      </c>
      <c r="E111" s="371"/>
      <c r="F111" s="372"/>
      <c r="G111" s="373"/>
      <c r="H111" s="372"/>
      <c r="I111" s="372"/>
      <c r="J111" s="372"/>
      <c r="K111" s="210">
        <f t="shared" si="240"/>
        <v>0</v>
      </c>
      <c r="L111" s="210">
        <f>+H111*F111*C111</f>
        <v>0</v>
      </c>
      <c r="M111" s="210">
        <f>+I111*F111*C111</f>
        <v>0</v>
      </c>
      <c r="N111" s="210">
        <f>+J111*F111*C111</f>
        <v>0</v>
      </c>
      <c r="O111" s="313">
        <f>SUM(L111:N111)</f>
        <v>0</v>
      </c>
    </row>
    <row r="112" spans="2:66" ht="13.5" thickBot="1">
      <c r="B112" s="682" t="s">
        <v>255</v>
      </c>
      <c r="C112" s="112"/>
      <c r="D112" s="673"/>
      <c r="E112" s="215"/>
      <c r="F112" s="235"/>
      <c r="G112" s="240"/>
      <c r="H112" s="235"/>
      <c r="I112" s="235"/>
      <c r="J112" s="235"/>
      <c r="K112" s="221">
        <f t="shared" si="240"/>
        <v>0</v>
      </c>
      <c r="L112" s="221">
        <f>+H112*F112*C112</f>
        <v>0</v>
      </c>
      <c r="M112" s="221">
        <f>+I112*F112*C112</f>
        <v>0</v>
      </c>
      <c r="N112" s="221">
        <f>+J112*F112*C112</f>
        <v>0</v>
      </c>
      <c r="O112" s="314">
        <f>SUM(L112:N112)</f>
        <v>0</v>
      </c>
    </row>
    <row r="113" spans="2:66" ht="13.5" thickBot="1">
      <c r="B113" s="327"/>
      <c r="C113" s="417"/>
      <c r="D113" s="566" t="s">
        <v>388</v>
      </c>
      <c r="E113" s="262"/>
      <c r="F113" s="731"/>
      <c r="G113" s="732"/>
      <c r="H113" s="731"/>
      <c r="I113" s="263"/>
      <c r="J113" s="263"/>
      <c r="K113" s="733"/>
      <c r="L113" s="567">
        <f>L108</f>
        <v>0</v>
      </c>
      <c r="M113" s="567">
        <f>M108</f>
        <v>0</v>
      </c>
      <c r="N113" s="567">
        <f>N108</f>
        <v>0</v>
      </c>
      <c r="O113" s="567">
        <f>O108</f>
        <v>0</v>
      </c>
    </row>
    <row r="114" spans="2:66" s="10" customFormat="1">
      <c r="B114" s="315"/>
      <c r="C114" s="417"/>
      <c r="D114" s="2"/>
      <c r="E114" s="3"/>
      <c r="G114" s="156"/>
      <c r="O114" s="323"/>
      <c r="R114" s="7"/>
      <c r="W114" s="7"/>
      <c r="AB114" s="7"/>
      <c r="AE114" s="7"/>
      <c r="BB114" s="15"/>
      <c r="BE114" s="6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2:66" s="10" customFormat="1">
      <c r="B115" s="602" t="s">
        <v>77</v>
      </c>
      <c r="C115" s="270"/>
      <c r="D115" s="564" t="s">
        <v>283</v>
      </c>
      <c r="E115" s="261"/>
      <c r="F115" s="28"/>
      <c r="G115" s="29"/>
      <c r="H115" s="28"/>
      <c r="I115" s="28"/>
      <c r="J115" s="28"/>
      <c r="K115" s="28"/>
      <c r="L115" s="28"/>
      <c r="M115" s="28"/>
      <c r="N115" s="28"/>
      <c r="O115" s="323"/>
      <c r="R115" s="7"/>
      <c r="W115" s="7"/>
      <c r="AB115" s="7"/>
      <c r="AE115" s="7"/>
      <c r="BB115" s="15"/>
      <c r="BE115" s="6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2:66" s="10" customFormat="1">
      <c r="B116" s="326"/>
      <c r="C116" s="277"/>
      <c r="O116" s="627"/>
      <c r="R116" s="7"/>
      <c r="W116" s="7"/>
      <c r="AB116" s="7"/>
      <c r="AE116" s="7"/>
      <c r="BB116" s="15"/>
      <c r="BE116" s="6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2:66" s="10" customFormat="1">
      <c r="B117" s="484" t="s">
        <v>78</v>
      </c>
      <c r="C117" s="485" t="s">
        <v>25</v>
      </c>
      <c r="D117" s="639" t="s">
        <v>79</v>
      </c>
      <c r="E117" s="486" t="s">
        <v>22</v>
      </c>
      <c r="F117" s="486" t="s">
        <v>207</v>
      </c>
      <c r="G117" s="487" t="s">
        <v>208</v>
      </c>
      <c r="H117" s="488" t="s">
        <v>260</v>
      </c>
      <c r="I117" s="488" t="s">
        <v>3</v>
      </c>
      <c r="J117" s="488" t="s">
        <v>4</v>
      </c>
      <c r="K117" s="489" t="s">
        <v>8</v>
      </c>
      <c r="L117" s="490">
        <f>SUM(L118:L119)</f>
        <v>0</v>
      </c>
      <c r="M117" s="490">
        <f>SUM(M118:M119)</f>
        <v>0</v>
      </c>
      <c r="N117" s="490">
        <f>SUM(N118:N119)</f>
        <v>0</v>
      </c>
      <c r="O117" s="490">
        <f>SUM(O118:O119)</f>
        <v>0</v>
      </c>
      <c r="R117" s="7"/>
      <c r="W117" s="7"/>
      <c r="AB117" s="7"/>
      <c r="AE117" s="7"/>
      <c r="BB117" s="15"/>
      <c r="BE117" s="6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2:66">
      <c r="B118" s="681" t="s">
        <v>80</v>
      </c>
      <c r="C118" s="669"/>
      <c r="D118" s="703" t="s">
        <v>346</v>
      </c>
      <c r="E118" s="228"/>
      <c r="F118" s="234"/>
      <c r="G118" s="239"/>
      <c r="H118" s="234"/>
      <c r="I118" s="234"/>
      <c r="J118" s="234"/>
      <c r="K118" s="210">
        <f t="shared" ref="K118" si="241">SUM(H118:J118)</f>
        <v>0</v>
      </c>
      <c r="L118" s="210">
        <f t="shared" ref="L118" si="242">+H118*F118*C118</f>
        <v>0</v>
      </c>
      <c r="M118" s="210">
        <f t="shared" ref="M118" si="243">+I118*F118*C118</f>
        <v>0</v>
      </c>
      <c r="N118" s="210">
        <f t="shared" ref="N118" si="244">+J118*F118*C118</f>
        <v>0</v>
      </c>
      <c r="O118" s="313">
        <f t="shared" ref="O118" si="245">SUM(L118:N118)</f>
        <v>0</v>
      </c>
    </row>
    <row r="119" spans="2:66">
      <c r="B119" s="682" t="s">
        <v>255</v>
      </c>
      <c r="C119" s="671"/>
      <c r="D119" s="673"/>
      <c r="E119" s="215"/>
      <c r="F119" s="235"/>
      <c r="G119" s="240"/>
      <c r="H119" s="235"/>
      <c r="I119" s="235"/>
      <c r="J119" s="235"/>
      <c r="K119" s="221">
        <f t="shared" ref="K119" si="246">SUM(H119:J119)</f>
        <v>0</v>
      </c>
      <c r="L119" s="221">
        <f t="shared" ref="L119" si="247">+H119*F119*C119</f>
        <v>0</v>
      </c>
      <c r="M119" s="221">
        <f t="shared" ref="M119" si="248">+I119*F119*C119</f>
        <v>0</v>
      </c>
      <c r="N119" s="221">
        <f t="shared" ref="N119" si="249">+J119*F119*C119</f>
        <v>0</v>
      </c>
      <c r="O119" s="314">
        <f t="shared" ref="O119" si="250">SUM(L119:N119)</f>
        <v>0</v>
      </c>
    </row>
    <row r="120" spans="2:66">
      <c r="B120" s="327"/>
      <c r="C120" s="417"/>
      <c r="D120" s="480"/>
      <c r="E120" s="481"/>
      <c r="F120" s="482"/>
      <c r="G120" s="483"/>
      <c r="H120" s="482"/>
      <c r="I120" s="482"/>
      <c r="J120" s="482"/>
      <c r="K120" s="478"/>
      <c r="L120" s="478"/>
      <c r="M120" s="478"/>
      <c r="N120" s="478"/>
      <c r="O120" s="479"/>
    </row>
    <row r="121" spans="2:66" s="10" customFormat="1">
      <c r="B121" s="484" t="s">
        <v>389</v>
      </c>
      <c r="C121" s="485" t="s">
        <v>25</v>
      </c>
      <c r="D121" s="639" t="s">
        <v>390</v>
      </c>
      <c r="E121" s="486" t="s">
        <v>22</v>
      </c>
      <c r="F121" s="486" t="s">
        <v>207</v>
      </c>
      <c r="G121" s="487" t="s">
        <v>208</v>
      </c>
      <c r="H121" s="488" t="s">
        <v>260</v>
      </c>
      <c r="I121" s="488" t="s">
        <v>3</v>
      </c>
      <c r="J121" s="488" t="s">
        <v>4</v>
      </c>
      <c r="K121" s="489" t="s">
        <v>8</v>
      </c>
      <c r="L121" s="490">
        <f>SUM(L122:L124)</f>
        <v>0</v>
      </c>
      <c r="M121" s="490">
        <f>SUM(M122:M124)</f>
        <v>0</v>
      </c>
      <c r="N121" s="490">
        <f>SUM(N122:N124)</f>
        <v>0</v>
      </c>
      <c r="O121" s="490">
        <f>SUM(O122:O124)</f>
        <v>0</v>
      </c>
      <c r="R121" s="7"/>
      <c r="W121" s="7"/>
      <c r="AB121" s="7"/>
      <c r="AE121" s="7"/>
      <c r="BB121" s="15"/>
      <c r="BE121" s="6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2:66">
      <c r="B122" s="681" t="s">
        <v>391</v>
      </c>
      <c r="C122" s="669"/>
      <c r="D122" s="703" t="s">
        <v>349</v>
      </c>
      <c r="E122" s="228"/>
      <c r="F122" s="234"/>
      <c r="G122" s="239"/>
      <c r="H122" s="234"/>
      <c r="I122" s="234"/>
      <c r="J122" s="234"/>
      <c r="K122" s="210">
        <f>SUM(H122:J122)</f>
        <v>0</v>
      </c>
      <c r="L122" s="210">
        <f>+H122*F122*C122</f>
        <v>0</v>
      </c>
      <c r="M122" s="210">
        <f>+I122*F122*C122</f>
        <v>0</v>
      </c>
      <c r="N122" s="210">
        <f>+J122*F122*C122</f>
        <v>0</v>
      </c>
      <c r="O122" s="313">
        <f>SUM(L122:N122)</f>
        <v>0</v>
      </c>
    </row>
    <row r="123" spans="2:66">
      <c r="B123" s="740" t="s">
        <v>392</v>
      </c>
      <c r="C123" s="110"/>
      <c r="D123" s="699" t="s">
        <v>393</v>
      </c>
      <c r="E123" s="228"/>
      <c r="F123" s="234"/>
      <c r="G123" s="239"/>
      <c r="H123" s="234"/>
      <c r="I123" s="234"/>
      <c r="J123" s="234"/>
      <c r="K123" s="210">
        <f>SUM(H123:J123)</f>
        <v>0</v>
      </c>
      <c r="L123" s="210">
        <f>+H123*F123*C123</f>
        <v>0</v>
      </c>
      <c r="M123" s="210">
        <f>+I123*F123*C123</f>
        <v>0</v>
      </c>
      <c r="N123" s="210">
        <f>+J123*F123*C123</f>
        <v>0</v>
      </c>
      <c r="O123" s="313">
        <f>SUM(L123:N123)</f>
        <v>0</v>
      </c>
    </row>
    <row r="124" spans="2:66">
      <c r="B124" s="742" t="s">
        <v>394</v>
      </c>
      <c r="C124" s="671"/>
      <c r="D124" s="743"/>
      <c r="E124" s="687"/>
      <c r="F124" s="689"/>
      <c r="G124" s="744"/>
      <c r="H124" s="689"/>
      <c r="I124" s="689"/>
      <c r="J124" s="689"/>
      <c r="K124" s="690">
        <f>SUM(H124:J124)</f>
        <v>0</v>
      </c>
      <c r="L124" s="690">
        <f>+H124*F124*C124</f>
        <v>0</v>
      </c>
      <c r="M124" s="690">
        <f>+I124*F124*C124</f>
        <v>0</v>
      </c>
      <c r="N124" s="690">
        <f>+J124*F124*C124</f>
        <v>0</v>
      </c>
      <c r="O124" s="745">
        <f>SUM(L124:N124)</f>
        <v>0</v>
      </c>
    </row>
    <row r="125" spans="2:66">
      <c r="B125" s="742"/>
      <c r="C125" s="671"/>
      <c r="D125" s="746"/>
      <c r="E125" s="747"/>
      <c r="F125" s="748"/>
      <c r="G125" s="749"/>
      <c r="H125" s="748"/>
      <c r="I125" s="748"/>
      <c r="J125" s="748"/>
      <c r="K125" s="750"/>
      <c r="L125" s="478"/>
      <c r="M125" s="478"/>
      <c r="N125" s="478"/>
      <c r="O125" s="479"/>
    </row>
    <row r="126" spans="2:66">
      <c r="B126" s="484" t="s">
        <v>81</v>
      </c>
      <c r="C126" s="485" t="s">
        <v>25</v>
      </c>
      <c r="D126" s="639" t="s">
        <v>242</v>
      </c>
      <c r="E126" s="486" t="s">
        <v>22</v>
      </c>
      <c r="F126" s="486" t="s">
        <v>207</v>
      </c>
      <c r="G126" s="487" t="s">
        <v>208</v>
      </c>
      <c r="H126" s="488" t="s">
        <v>260</v>
      </c>
      <c r="I126" s="488" t="s">
        <v>3</v>
      </c>
      <c r="J126" s="488" t="s">
        <v>4</v>
      </c>
      <c r="K126" s="489" t="s">
        <v>8</v>
      </c>
      <c r="L126" s="647">
        <f>SUM(L127:L131)</f>
        <v>0</v>
      </c>
      <c r="M126" s="647">
        <f>SUM(M127:M131)</f>
        <v>0</v>
      </c>
      <c r="N126" s="647">
        <f>SUM(N127:N131)</f>
        <v>0</v>
      </c>
      <c r="O126" s="648">
        <f>SUM(O127:O131)</f>
        <v>0</v>
      </c>
    </row>
    <row r="127" spans="2:66">
      <c r="B127" s="681" t="s">
        <v>82</v>
      </c>
      <c r="C127" s="667"/>
      <c r="D127" s="704" t="s">
        <v>219</v>
      </c>
      <c r="E127" s="232"/>
      <c r="F127" s="233"/>
      <c r="G127" s="238"/>
      <c r="H127" s="233"/>
      <c r="I127" s="233"/>
      <c r="J127" s="233"/>
      <c r="K127" s="205">
        <f t="shared" ref="K127:K131" si="251">SUM(H127:J127)</f>
        <v>0</v>
      </c>
      <c r="L127" s="205">
        <f t="shared" ref="L127:L131" si="252">+H127*F127*C127</f>
        <v>0</v>
      </c>
      <c r="M127" s="205">
        <f t="shared" ref="M127:M131" si="253">+I127*F127*C127</f>
        <v>0</v>
      </c>
      <c r="N127" s="205">
        <f t="shared" ref="N127:N131" si="254">+J127*F127*C127</f>
        <v>0</v>
      </c>
      <c r="O127" s="312">
        <f>SUM(L127:N127)</f>
        <v>0</v>
      </c>
    </row>
    <row r="128" spans="2:66">
      <c r="B128" s="683" t="s">
        <v>83</v>
      </c>
      <c r="C128" s="110"/>
      <c r="D128" s="699" t="s">
        <v>284</v>
      </c>
      <c r="E128" s="228"/>
      <c r="F128" s="234"/>
      <c r="G128" s="239"/>
      <c r="H128" s="234"/>
      <c r="I128" s="234"/>
      <c r="J128" s="234"/>
      <c r="K128" s="210">
        <f t="shared" si="251"/>
        <v>0</v>
      </c>
      <c r="L128" s="210">
        <f t="shared" si="252"/>
        <v>0</v>
      </c>
      <c r="M128" s="210">
        <f t="shared" si="253"/>
        <v>0</v>
      </c>
      <c r="N128" s="210">
        <f t="shared" si="254"/>
        <v>0</v>
      </c>
      <c r="O128" s="313">
        <f t="shared" ref="O128:O131" si="255">SUM(L128:N128)</f>
        <v>0</v>
      </c>
    </row>
    <row r="129" spans="2:66">
      <c r="B129" s="683" t="s">
        <v>84</v>
      </c>
      <c r="C129" s="110"/>
      <c r="D129" s="693" t="s">
        <v>373</v>
      </c>
      <c r="E129" s="228"/>
      <c r="F129" s="234"/>
      <c r="G129" s="239"/>
      <c r="H129" s="234"/>
      <c r="I129" s="234"/>
      <c r="J129" s="234"/>
      <c r="K129" s="210">
        <f t="shared" si="251"/>
        <v>0</v>
      </c>
      <c r="L129" s="210">
        <f t="shared" si="252"/>
        <v>0</v>
      </c>
      <c r="M129" s="210">
        <f t="shared" si="253"/>
        <v>0</v>
      </c>
      <c r="N129" s="210">
        <f t="shared" si="254"/>
        <v>0</v>
      </c>
      <c r="O129" s="313">
        <f t="shared" si="255"/>
        <v>0</v>
      </c>
    </row>
    <row r="130" spans="2:66">
      <c r="B130" s="683" t="s">
        <v>85</v>
      </c>
      <c r="C130" s="110"/>
      <c r="D130" s="699" t="s">
        <v>243</v>
      </c>
      <c r="E130" s="228"/>
      <c r="F130" s="234"/>
      <c r="G130" s="239"/>
      <c r="H130" s="234"/>
      <c r="I130" s="234"/>
      <c r="J130" s="234"/>
      <c r="K130" s="210">
        <f t="shared" si="251"/>
        <v>0</v>
      </c>
      <c r="L130" s="210">
        <f t="shared" si="252"/>
        <v>0</v>
      </c>
      <c r="M130" s="210">
        <f t="shared" si="253"/>
        <v>0</v>
      </c>
      <c r="N130" s="210">
        <f t="shared" si="254"/>
        <v>0</v>
      </c>
      <c r="O130" s="313">
        <f t="shared" si="255"/>
        <v>0</v>
      </c>
    </row>
    <row r="131" spans="2:66">
      <c r="B131" s="682" t="s">
        <v>86</v>
      </c>
      <c r="C131" s="671"/>
      <c r="D131" s="482"/>
      <c r="E131" s="215"/>
      <c r="F131" s="235"/>
      <c r="G131" s="373"/>
      <c r="H131" s="372"/>
      <c r="I131" s="235"/>
      <c r="J131" s="235"/>
      <c r="K131" s="221">
        <f t="shared" si="251"/>
        <v>0</v>
      </c>
      <c r="L131" s="369">
        <f t="shared" si="252"/>
        <v>0</v>
      </c>
      <c r="M131" s="369">
        <f t="shared" si="253"/>
        <v>0</v>
      </c>
      <c r="N131" s="369">
        <f t="shared" si="254"/>
        <v>0</v>
      </c>
      <c r="O131" s="314">
        <f t="shared" si="255"/>
        <v>0</v>
      </c>
    </row>
    <row r="132" spans="2:66">
      <c r="B132" s="327"/>
      <c r="C132" s="417"/>
      <c r="D132" s="168"/>
      <c r="E132" s="481"/>
      <c r="F132" s="482"/>
      <c r="G132" s="756"/>
      <c r="H132" s="709"/>
      <c r="I132" s="482"/>
      <c r="J132" s="482"/>
      <c r="K132" s="478"/>
      <c r="L132" s="710"/>
      <c r="M132" s="710"/>
      <c r="N132" s="710"/>
      <c r="O132" s="479"/>
    </row>
    <row r="133" spans="2:66" s="10" customFormat="1">
      <c r="B133" s="484" t="s">
        <v>402</v>
      </c>
      <c r="C133" s="485" t="s">
        <v>25</v>
      </c>
      <c r="D133" s="645" t="s">
        <v>401</v>
      </c>
      <c r="E133" s="486" t="s">
        <v>22</v>
      </c>
      <c r="F133" s="486" t="s">
        <v>207</v>
      </c>
      <c r="G133" s="487" t="s">
        <v>208</v>
      </c>
      <c r="H133" s="488" t="s">
        <v>260</v>
      </c>
      <c r="I133" s="488" t="s">
        <v>3</v>
      </c>
      <c r="J133" s="488" t="s">
        <v>4</v>
      </c>
      <c r="K133" s="489" t="s">
        <v>8</v>
      </c>
      <c r="L133" s="490">
        <f>SUM(L134:L136)</f>
        <v>0</v>
      </c>
      <c r="M133" s="490">
        <f>SUM(M134:M136)</f>
        <v>0</v>
      </c>
      <c r="N133" s="490">
        <f>SUM(N134:N136)</f>
        <v>0</v>
      </c>
      <c r="O133" s="490">
        <f>SUM(O134:O136)</f>
        <v>0</v>
      </c>
      <c r="R133" s="7"/>
      <c r="W133" s="7"/>
      <c r="AB133" s="7"/>
      <c r="AE133" s="7"/>
      <c r="BB133" s="15"/>
      <c r="BE133" s="6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2:66">
      <c r="B134" s="681" t="s">
        <v>403</v>
      </c>
      <c r="C134" s="669"/>
      <c r="D134" s="703" t="s">
        <v>406</v>
      </c>
      <c r="E134" s="228"/>
      <c r="F134" s="234"/>
      <c r="G134" s="239"/>
      <c r="H134" s="234"/>
      <c r="I134" s="234"/>
      <c r="J134" s="234"/>
      <c r="K134" s="210">
        <f>SUM(H134:J134)</f>
        <v>0</v>
      </c>
      <c r="L134" s="210">
        <f>+H134*F134*C134</f>
        <v>0</v>
      </c>
      <c r="M134" s="210">
        <f>+I134*F134*C134</f>
        <v>0</v>
      </c>
      <c r="N134" s="210">
        <f>+J134*F134*C134</f>
        <v>0</v>
      </c>
      <c r="O134" s="313">
        <f>SUM(L134:N134)</f>
        <v>0</v>
      </c>
    </row>
    <row r="135" spans="2:66">
      <c r="B135" s="740" t="s">
        <v>404</v>
      </c>
      <c r="C135" s="110"/>
      <c r="D135" s="699" t="s">
        <v>407</v>
      </c>
      <c r="E135" s="228"/>
      <c r="F135" s="234"/>
      <c r="G135" s="239"/>
      <c r="H135" s="234"/>
      <c r="I135" s="234"/>
      <c r="J135" s="234"/>
      <c r="K135" s="210">
        <f>SUM(H135:J135)</f>
        <v>0</v>
      </c>
      <c r="L135" s="210">
        <f>+H135*F135*C135</f>
        <v>0</v>
      </c>
      <c r="M135" s="210">
        <f>+I135*F135*C135</f>
        <v>0</v>
      </c>
      <c r="N135" s="210">
        <f>+J135*F135*C135</f>
        <v>0</v>
      </c>
      <c r="O135" s="313">
        <f>SUM(L135:N135)</f>
        <v>0</v>
      </c>
    </row>
    <row r="136" spans="2:66" ht="13.5" thickBot="1">
      <c r="B136" s="742" t="s">
        <v>405</v>
      </c>
      <c r="C136" s="671"/>
      <c r="D136" s="743"/>
      <c r="E136" s="687"/>
      <c r="F136" s="689"/>
      <c r="G136" s="744"/>
      <c r="H136" s="689"/>
      <c r="I136" s="689"/>
      <c r="J136" s="689"/>
      <c r="K136" s="690">
        <f>SUM(H136:J136)</f>
        <v>0</v>
      </c>
      <c r="L136" s="690">
        <f>+H136*F136*C136</f>
        <v>0</v>
      </c>
      <c r="M136" s="690">
        <f>+I136*F136*C136</f>
        <v>0</v>
      </c>
      <c r="N136" s="690">
        <f>+J136*F136*C136</f>
        <v>0</v>
      </c>
      <c r="O136" s="745">
        <f>SUM(L136:N136)</f>
        <v>0</v>
      </c>
    </row>
    <row r="137" spans="2:66" ht="13.5" thickBot="1">
      <c r="B137" s="327"/>
      <c r="C137" s="417"/>
      <c r="D137" s="566" t="s">
        <v>285</v>
      </c>
      <c r="E137" s="262"/>
      <c r="F137" s="731"/>
      <c r="G137" s="732"/>
      <c r="H137" s="731"/>
      <c r="I137" s="263"/>
      <c r="J137" s="263"/>
      <c r="K137" s="733"/>
      <c r="L137" s="567">
        <f>SUM(L117+L126+L121+L133)</f>
        <v>0</v>
      </c>
      <c r="M137" s="567">
        <f>SUM(M117+M126+M121+M133)</f>
        <v>0</v>
      </c>
      <c r="N137" s="567">
        <f>SUM(N117+N126+N121+N133)</f>
        <v>0</v>
      </c>
      <c r="O137" s="567">
        <f>SUM(O117+O126+O121+O133)</f>
        <v>0</v>
      </c>
    </row>
    <row r="138" spans="2:66">
      <c r="B138" s="327"/>
      <c r="C138" s="417"/>
      <c r="D138" s="17"/>
      <c r="L138" s="10"/>
      <c r="M138" s="10"/>
      <c r="N138" s="10"/>
      <c r="O138" s="323"/>
    </row>
    <row r="139" spans="2:66">
      <c r="B139" s="602" t="s">
        <v>87</v>
      </c>
      <c r="C139" s="270"/>
      <c r="D139" s="564" t="s">
        <v>226</v>
      </c>
      <c r="E139" s="261"/>
      <c r="F139" s="28"/>
      <c r="G139" s="29"/>
      <c r="H139" s="28"/>
      <c r="I139" s="28"/>
      <c r="J139" s="28"/>
      <c r="K139" s="28"/>
      <c r="L139" s="28"/>
      <c r="M139" s="28"/>
      <c r="N139" s="28"/>
      <c r="O139" s="323"/>
    </row>
    <row r="140" spans="2:66">
      <c r="B140" s="326"/>
      <c r="C140" s="277"/>
      <c r="E140" s="7"/>
      <c r="F140" s="7"/>
      <c r="G140" s="7"/>
      <c r="H140" s="7"/>
      <c r="I140" s="7"/>
      <c r="J140" s="7"/>
      <c r="K140" s="7"/>
      <c r="O140" s="7"/>
      <c r="P140" s="721"/>
    </row>
    <row r="141" spans="2:66">
      <c r="B141" s="315"/>
      <c r="C141" s="417"/>
      <c r="D141" s="32"/>
      <c r="L141" s="10"/>
      <c r="M141" s="10"/>
      <c r="N141" s="10"/>
      <c r="O141" s="323"/>
    </row>
    <row r="142" spans="2:66">
      <c r="B142" s="484" t="s">
        <v>88</v>
      </c>
      <c r="C142" s="485" t="s">
        <v>25</v>
      </c>
      <c r="D142" s="639" t="s">
        <v>50</v>
      </c>
      <c r="E142" s="486" t="s">
        <v>22</v>
      </c>
      <c r="F142" s="486" t="s">
        <v>207</v>
      </c>
      <c r="G142" s="487" t="s">
        <v>208</v>
      </c>
      <c r="H142" s="488" t="s">
        <v>260</v>
      </c>
      <c r="I142" s="488" t="s">
        <v>3</v>
      </c>
      <c r="J142" s="488" t="s">
        <v>4</v>
      </c>
      <c r="K142" s="489" t="s">
        <v>8</v>
      </c>
      <c r="L142" s="647">
        <f>SUM(L143:L149)</f>
        <v>0</v>
      </c>
      <c r="M142" s="647">
        <f>SUM(M143:M149)</f>
        <v>0</v>
      </c>
      <c r="N142" s="647">
        <f>SUM(N143:N149)</f>
        <v>0</v>
      </c>
      <c r="O142" s="648">
        <f>SUM(O143:O149)</f>
        <v>0</v>
      </c>
    </row>
    <row r="143" spans="2:66">
      <c r="B143" s="678" t="s">
        <v>89</v>
      </c>
      <c r="C143" s="669"/>
      <c r="D143" s="704" t="s">
        <v>286</v>
      </c>
      <c r="E143" s="232"/>
      <c r="F143" s="233"/>
      <c r="G143" s="238"/>
      <c r="H143" s="233"/>
      <c r="I143" s="233"/>
      <c r="J143" s="233"/>
      <c r="K143" s="205">
        <f>SUM(H143:J143)</f>
        <v>0</v>
      </c>
      <c r="L143" s="205">
        <f>+H143*F143*C143</f>
        <v>0</v>
      </c>
      <c r="M143" s="205">
        <f t="shared" ref="M143:M149" si="256">+I143*F143*C143</f>
        <v>0</v>
      </c>
      <c r="N143" s="205">
        <f t="shared" ref="N143:N149" si="257">+J143*F143*C143</f>
        <v>0</v>
      </c>
      <c r="O143" s="312">
        <f t="shared" ref="O143:O149" si="258">SUM(L143:N143)</f>
        <v>0</v>
      </c>
    </row>
    <row r="144" spans="2:66">
      <c r="B144" s="680" t="s">
        <v>90</v>
      </c>
      <c r="C144" s="611"/>
      <c r="D144" s="698" t="s">
        <v>287</v>
      </c>
      <c r="E144" s="228"/>
      <c r="F144" s="234"/>
      <c r="G144" s="239"/>
      <c r="H144" s="234"/>
      <c r="I144" s="234"/>
      <c r="J144" s="234"/>
      <c r="K144" s="210">
        <f t="shared" ref="K144:K149" si="259">SUM(H144:J144)</f>
        <v>0</v>
      </c>
      <c r="L144" s="210">
        <f t="shared" ref="L144:L149" si="260">+H144*F144*C144</f>
        <v>0</v>
      </c>
      <c r="M144" s="210">
        <f t="shared" si="256"/>
        <v>0</v>
      </c>
      <c r="N144" s="210">
        <f t="shared" si="257"/>
        <v>0</v>
      </c>
      <c r="O144" s="313">
        <f t="shared" si="258"/>
        <v>0</v>
      </c>
    </row>
    <row r="145" spans="2:66">
      <c r="B145" s="666" t="s">
        <v>91</v>
      </c>
      <c r="C145" s="110"/>
      <c r="D145" s="698" t="s">
        <v>288</v>
      </c>
      <c r="E145" s="228"/>
      <c r="F145" s="234"/>
      <c r="G145" s="239"/>
      <c r="H145" s="234"/>
      <c r="I145" s="234"/>
      <c r="J145" s="234"/>
      <c r="K145" s="210">
        <f t="shared" si="259"/>
        <v>0</v>
      </c>
      <c r="L145" s="210">
        <f t="shared" si="260"/>
        <v>0</v>
      </c>
      <c r="M145" s="210">
        <f t="shared" si="256"/>
        <v>0</v>
      </c>
      <c r="N145" s="210">
        <f t="shared" si="257"/>
        <v>0</v>
      </c>
      <c r="O145" s="313">
        <f t="shared" si="258"/>
        <v>0</v>
      </c>
    </row>
    <row r="146" spans="2:66">
      <c r="B146" s="666" t="s">
        <v>92</v>
      </c>
      <c r="C146" s="611"/>
      <c r="D146" s="699" t="s">
        <v>220</v>
      </c>
      <c r="E146" s="228"/>
      <c r="F146" s="234"/>
      <c r="G146" s="239"/>
      <c r="H146" s="234"/>
      <c r="I146" s="234"/>
      <c r="J146" s="234"/>
      <c r="K146" s="210">
        <f t="shared" si="259"/>
        <v>0</v>
      </c>
      <c r="L146" s="210">
        <f t="shared" si="260"/>
        <v>0</v>
      </c>
      <c r="M146" s="210">
        <f t="shared" si="256"/>
        <v>0</v>
      </c>
      <c r="N146" s="210">
        <f t="shared" si="257"/>
        <v>0</v>
      </c>
      <c r="O146" s="313">
        <f t="shared" si="258"/>
        <v>0</v>
      </c>
    </row>
    <row r="147" spans="2:66">
      <c r="B147" s="666" t="s">
        <v>93</v>
      </c>
      <c r="C147" s="110"/>
      <c r="D147" s="705" t="s">
        <v>94</v>
      </c>
      <c r="E147" s="228"/>
      <c r="F147" s="234"/>
      <c r="G147" s="239"/>
      <c r="H147" s="234"/>
      <c r="I147" s="234"/>
      <c r="J147" s="234"/>
      <c r="K147" s="210">
        <f t="shared" si="259"/>
        <v>0</v>
      </c>
      <c r="L147" s="210">
        <f t="shared" si="260"/>
        <v>0</v>
      </c>
      <c r="M147" s="210">
        <f t="shared" si="256"/>
        <v>0</v>
      </c>
      <c r="N147" s="210">
        <f t="shared" si="257"/>
        <v>0</v>
      </c>
      <c r="O147" s="313">
        <f t="shared" si="258"/>
        <v>0</v>
      </c>
    </row>
    <row r="148" spans="2:66">
      <c r="B148" s="679" t="s">
        <v>95</v>
      </c>
      <c r="C148" s="110"/>
      <c r="D148" s="697" t="s">
        <v>96</v>
      </c>
      <c r="E148" s="228"/>
      <c r="F148" s="234"/>
      <c r="G148" s="239"/>
      <c r="H148" s="234"/>
      <c r="I148" s="234"/>
      <c r="J148" s="234"/>
      <c r="K148" s="210">
        <f t="shared" si="259"/>
        <v>0</v>
      </c>
      <c r="L148" s="210">
        <f t="shared" si="260"/>
        <v>0</v>
      </c>
      <c r="M148" s="210">
        <f t="shared" si="256"/>
        <v>0</v>
      </c>
      <c r="N148" s="210">
        <f t="shared" si="257"/>
        <v>0</v>
      </c>
      <c r="O148" s="313">
        <f t="shared" si="258"/>
        <v>0</v>
      </c>
      <c r="P148" s="9"/>
      <c r="Q148" s="9"/>
      <c r="R148" s="17"/>
      <c r="S148" s="9"/>
      <c r="T148" s="9"/>
      <c r="U148" s="9"/>
      <c r="V148" s="9"/>
      <c r="W148" s="17"/>
      <c r="X148" s="9"/>
      <c r="Y148" s="9"/>
      <c r="Z148" s="9"/>
      <c r="AA148" s="9"/>
      <c r="AB148" s="17"/>
      <c r="AC148" s="9"/>
      <c r="AD148" s="9"/>
      <c r="AE148" s="17"/>
      <c r="AF148" s="9"/>
      <c r="AG148" s="9"/>
    </row>
    <row r="149" spans="2:66">
      <c r="B149" s="677" t="s">
        <v>97</v>
      </c>
      <c r="C149" s="112"/>
      <c r="D149" s="684"/>
      <c r="E149" s="215"/>
      <c r="F149" s="235"/>
      <c r="G149" s="240"/>
      <c r="H149" s="235"/>
      <c r="I149" s="235"/>
      <c r="J149" s="235"/>
      <c r="K149" s="221">
        <f t="shared" si="259"/>
        <v>0</v>
      </c>
      <c r="L149" s="221">
        <f t="shared" si="260"/>
        <v>0</v>
      </c>
      <c r="M149" s="221">
        <f t="shared" si="256"/>
        <v>0</v>
      </c>
      <c r="N149" s="221">
        <f t="shared" si="257"/>
        <v>0</v>
      </c>
      <c r="O149" s="314">
        <f t="shared" si="258"/>
        <v>0</v>
      </c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</row>
    <row r="150" spans="2:66">
      <c r="B150" s="315"/>
      <c r="C150" s="417"/>
      <c r="D150" s="32"/>
      <c r="L150" s="9"/>
      <c r="M150" s="9"/>
      <c r="N150" s="9"/>
      <c r="O150" s="316"/>
    </row>
    <row r="151" spans="2:66" s="17" customFormat="1">
      <c r="B151" s="484" t="s">
        <v>98</v>
      </c>
      <c r="C151" s="485" t="s">
        <v>25</v>
      </c>
      <c r="D151" s="639" t="s">
        <v>244</v>
      </c>
      <c r="E151" s="486" t="s">
        <v>22</v>
      </c>
      <c r="F151" s="486" t="s">
        <v>207</v>
      </c>
      <c r="G151" s="487" t="s">
        <v>208</v>
      </c>
      <c r="H151" s="488" t="s">
        <v>260</v>
      </c>
      <c r="I151" s="488" t="s">
        <v>3</v>
      </c>
      <c r="J151" s="488" t="s">
        <v>4</v>
      </c>
      <c r="K151" s="489" t="s">
        <v>8</v>
      </c>
      <c r="L151" s="647">
        <f>SUM(L152:L157)</f>
        <v>0</v>
      </c>
      <c r="M151" s="647">
        <f>SUM(M152:M157)</f>
        <v>0</v>
      </c>
      <c r="N151" s="647">
        <f>SUM(N152:N157)</f>
        <v>0</v>
      </c>
      <c r="O151" s="648">
        <f>SUM(O152:O157)</f>
        <v>0</v>
      </c>
      <c r="P151" s="10"/>
      <c r="Q151" s="10"/>
      <c r="R151" s="7"/>
      <c r="S151" s="10"/>
      <c r="T151" s="10"/>
      <c r="U151" s="10"/>
      <c r="V151" s="10"/>
      <c r="W151" s="7"/>
      <c r="X151" s="10"/>
      <c r="Y151" s="10"/>
      <c r="Z151" s="10"/>
      <c r="AA151" s="10"/>
      <c r="AB151" s="7"/>
      <c r="AC151" s="10"/>
      <c r="AD151" s="10"/>
      <c r="AE151" s="7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5"/>
      <c r="BC151" s="10"/>
      <c r="BD151" s="10"/>
      <c r="BE151" s="16"/>
    </row>
    <row r="152" spans="2:66">
      <c r="B152" s="678" t="s">
        <v>99</v>
      </c>
      <c r="C152" s="667"/>
      <c r="D152" s="704" t="s">
        <v>374</v>
      </c>
      <c r="E152" s="232"/>
      <c r="F152" s="233"/>
      <c r="G152" s="238"/>
      <c r="H152" s="233"/>
      <c r="I152" s="233"/>
      <c r="J152" s="233"/>
      <c r="K152" s="205">
        <f>SUM(H152:J152)</f>
        <v>0</v>
      </c>
      <c r="L152" s="205">
        <f>+H152*F152*C152</f>
        <v>0</v>
      </c>
      <c r="M152" s="205">
        <f>+I152*F152*C152</f>
        <v>0</v>
      </c>
      <c r="N152" s="205">
        <f t="shared" ref="N152:N157" si="261">+J152*F152*C152</f>
        <v>0</v>
      </c>
      <c r="O152" s="312">
        <f>SUM(L152:N152)</f>
        <v>0</v>
      </c>
    </row>
    <row r="153" spans="2:66">
      <c r="B153" s="680" t="s">
        <v>100</v>
      </c>
      <c r="C153" s="110"/>
      <c r="D153" s="699" t="s">
        <v>289</v>
      </c>
      <c r="E153" s="228"/>
      <c r="F153" s="234"/>
      <c r="G153" s="239"/>
      <c r="H153" s="234"/>
      <c r="I153" s="234"/>
      <c r="J153" s="234"/>
      <c r="K153" s="210">
        <f t="shared" ref="K153:K157" si="262">SUM(H153:J153)</f>
        <v>0</v>
      </c>
      <c r="L153" s="210">
        <f t="shared" ref="L153:L157" si="263">+H153*F153*C153</f>
        <v>0</v>
      </c>
      <c r="M153" s="210">
        <f t="shared" ref="M153:M157" si="264">+I153*F153*C153</f>
        <v>0</v>
      </c>
      <c r="N153" s="210">
        <f t="shared" si="261"/>
        <v>0</v>
      </c>
      <c r="O153" s="313">
        <f t="shared" ref="O153:O157" si="265">SUM(L153:N153)</f>
        <v>0</v>
      </c>
    </row>
    <row r="154" spans="2:66">
      <c r="B154" s="679" t="s">
        <v>101</v>
      </c>
      <c r="C154" s="110"/>
      <c r="D154" s="699" t="s">
        <v>290</v>
      </c>
      <c r="E154" s="228"/>
      <c r="F154" s="234"/>
      <c r="G154" s="239"/>
      <c r="H154" s="234"/>
      <c r="I154" s="234"/>
      <c r="J154" s="234"/>
      <c r="K154" s="210">
        <f t="shared" si="262"/>
        <v>0</v>
      </c>
      <c r="L154" s="210">
        <f t="shared" si="263"/>
        <v>0</v>
      </c>
      <c r="M154" s="210">
        <f t="shared" si="264"/>
        <v>0</v>
      </c>
      <c r="N154" s="210">
        <f t="shared" si="261"/>
        <v>0</v>
      </c>
      <c r="O154" s="313">
        <f t="shared" si="265"/>
        <v>0</v>
      </c>
    </row>
    <row r="155" spans="2:66">
      <c r="B155" s="680" t="s">
        <v>102</v>
      </c>
      <c r="C155" s="110"/>
      <c r="D155" s="699" t="s">
        <v>291</v>
      </c>
      <c r="E155" s="228"/>
      <c r="F155" s="234"/>
      <c r="G155" s="239"/>
      <c r="H155" s="234"/>
      <c r="I155" s="234"/>
      <c r="J155" s="234"/>
      <c r="K155" s="210">
        <f t="shared" si="262"/>
        <v>0</v>
      </c>
      <c r="L155" s="210">
        <f t="shared" si="263"/>
        <v>0</v>
      </c>
      <c r="M155" s="210">
        <f t="shared" si="264"/>
        <v>0</v>
      </c>
      <c r="N155" s="210">
        <f t="shared" si="261"/>
        <v>0</v>
      </c>
      <c r="O155" s="313">
        <f t="shared" si="265"/>
        <v>0</v>
      </c>
      <c r="AY155" s="15"/>
      <c r="BB155" s="6"/>
      <c r="BC155" s="7"/>
      <c r="BD155" s="7"/>
      <c r="BE155" s="7"/>
    </row>
    <row r="156" spans="2:66">
      <c r="B156" s="679" t="s">
        <v>103</v>
      </c>
      <c r="C156" s="611"/>
      <c r="D156" s="699" t="s">
        <v>292</v>
      </c>
      <c r="E156" s="228"/>
      <c r="F156" s="234"/>
      <c r="G156" s="239"/>
      <c r="H156" s="234"/>
      <c r="I156" s="234"/>
      <c r="J156" s="234"/>
      <c r="K156" s="210">
        <f t="shared" si="262"/>
        <v>0</v>
      </c>
      <c r="L156" s="210">
        <f t="shared" si="263"/>
        <v>0</v>
      </c>
      <c r="M156" s="210">
        <f t="shared" si="264"/>
        <v>0</v>
      </c>
      <c r="N156" s="210">
        <f t="shared" si="261"/>
        <v>0</v>
      </c>
      <c r="O156" s="313">
        <f t="shared" si="265"/>
        <v>0</v>
      </c>
      <c r="AY156" s="15"/>
      <c r="BB156" s="6"/>
      <c r="BC156" s="7"/>
      <c r="BD156" s="7"/>
      <c r="BE156" s="7"/>
    </row>
    <row r="157" spans="2:66">
      <c r="B157" s="665" t="s">
        <v>104</v>
      </c>
      <c r="C157" s="112"/>
      <c r="D157" s="706"/>
      <c r="E157" s="215"/>
      <c r="F157" s="235"/>
      <c r="G157" s="240"/>
      <c r="H157" s="235"/>
      <c r="I157" s="235"/>
      <c r="J157" s="235"/>
      <c r="K157" s="221">
        <f t="shared" si="262"/>
        <v>0</v>
      </c>
      <c r="L157" s="221">
        <f t="shared" si="263"/>
        <v>0</v>
      </c>
      <c r="M157" s="221">
        <f t="shared" si="264"/>
        <v>0</v>
      </c>
      <c r="N157" s="221">
        <f t="shared" si="261"/>
        <v>0</v>
      </c>
      <c r="O157" s="314">
        <f t="shared" si="265"/>
        <v>0</v>
      </c>
      <c r="AY157" s="15"/>
      <c r="BB157" s="6"/>
      <c r="BC157" s="7"/>
      <c r="BD157" s="7"/>
      <c r="BE157" s="7"/>
    </row>
    <row r="158" spans="2:66" s="6" customFormat="1">
      <c r="B158" s="315"/>
      <c r="C158" s="417"/>
      <c r="D158" s="7"/>
      <c r="E158" s="3"/>
      <c r="F158" s="10"/>
      <c r="G158" s="156"/>
      <c r="H158" s="10"/>
      <c r="I158" s="10"/>
      <c r="J158" s="10"/>
      <c r="K158" s="10"/>
      <c r="L158" s="10"/>
      <c r="M158" s="10"/>
      <c r="N158" s="10"/>
      <c r="O158" s="323"/>
      <c r="P158" s="10"/>
      <c r="Q158" s="10"/>
      <c r="R158" s="7"/>
      <c r="S158" s="10"/>
      <c r="T158" s="10"/>
      <c r="U158" s="10"/>
      <c r="V158" s="10"/>
      <c r="W158" s="7"/>
      <c r="X158" s="10"/>
      <c r="Y158" s="10"/>
      <c r="Z158" s="10"/>
      <c r="AA158" s="10"/>
      <c r="AB158" s="7"/>
      <c r="AC158" s="10"/>
      <c r="AD158" s="10"/>
      <c r="AE158" s="7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5"/>
      <c r="AZ158" s="10"/>
      <c r="BA158" s="10"/>
      <c r="BC158" s="7"/>
      <c r="BD158" s="7"/>
      <c r="BE158" s="7"/>
      <c r="BF158" s="7"/>
      <c r="BG158" s="7"/>
      <c r="BH158" s="7"/>
      <c r="BI158" s="7"/>
      <c r="BJ158" s="7"/>
      <c r="BK158" s="7"/>
    </row>
    <row r="159" spans="2:66" s="6" customFormat="1">
      <c r="B159" s="484" t="s">
        <v>105</v>
      </c>
      <c r="C159" s="485" t="s">
        <v>25</v>
      </c>
      <c r="D159" s="639" t="s">
        <v>245</v>
      </c>
      <c r="E159" s="486" t="s">
        <v>22</v>
      </c>
      <c r="F159" s="486" t="s">
        <v>207</v>
      </c>
      <c r="G159" s="487" t="s">
        <v>208</v>
      </c>
      <c r="H159" s="488" t="s">
        <v>260</v>
      </c>
      <c r="I159" s="488" t="s">
        <v>3</v>
      </c>
      <c r="J159" s="488" t="s">
        <v>4</v>
      </c>
      <c r="K159" s="489" t="s">
        <v>8</v>
      </c>
      <c r="L159" s="647">
        <f>SUM(L160:L162)</f>
        <v>0</v>
      </c>
      <c r="M159" s="647">
        <f>SUM(M160:M162)</f>
        <v>0</v>
      </c>
      <c r="N159" s="647">
        <f>SUM(N160:N162)</f>
        <v>0</v>
      </c>
      <c r="O159" s="648">
        <f>SUM(O160:O162)</f>
        <v>0</v>
      </c>
      <c r="P159" s="10"/>
      <c r="Q159" s="10"/>
      <c r="R159" s="7"/>
      <c r="S159" s="10"/>
      <c r="T159" s="10"/>
      <c r="U159" s="10"/>
      <c r="V159" s="10"/>
      <c r="W159" s="7"/>
      <c r="X159" s="10"/>
      <c r="Y159" s="10"/>
      <c r="Z159" s="10"/>
      <c r="AA159" s="10"/>
      <c r="AB159" s="7"/>
      <c r="AC159" s="10"/>
      <c r="AD159" s="10"/>
      <c r="AE159" s="7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5"/>
      <c r="AZ159" s="10"/>
      <c r="BA159" s="10"/>
      <c r="BC159" s="7"/>
      <c r="BD159" s="7"/>
      <c r="BE159" s="7"/>
      <c r="BF159" s="7"/>
      <c r="BG159" s="7"/>
      <c r="BH159" s="7"/>
      <c r="BI159" s="7"/>
      <c r="BJ159" s="7"/>
      <c r="BK159" s="7"/>
    </row>
    <row r="160" spans="2:66" s="6" customFormat="1">
      <c r="B160" s="664" t="s">
        <v>106</v>
      </c>
      <c r="C160" s="667"/>
      <c r="D160" s="707" t="s">
        <v>293</v>
      </c>
      <c r="E160" s="232"/>
      <c r="F160" s="233"/>
      <c r="G160" s="238"/>
      <c r="H160" s="233"/>
      <c r="I160" s="233"/>
      <c r="J160" s="233"/>
      <c r="K160" s="205">
        <f t="shared" ref="K160:K162" si="266">SUM(H160:J160)</f>
        <v>0</v>
      </c>
      <c r="L160" s="205">
        <f>+H160*F160*C160</f>
        <v>0</v>
      </c>
      <c r="M160" s="205">
        <f>+I160*F160*C160</f>
        <v>0</v>
      </c>
      <c r="N160" s="205">
        <f>+J160*F160*C160</f>
        <v>0</v>
      </c>
      <c r="O160" s="312">
        <f>SUM(L160:N160)</f>
        <v>0</v>
      </c>
      <c r="P160" s="10"/>
      <c r="Q160" s="10"/>
      <c r="R160" s="7"/>
      <c r="S160" s="10"/>
      <c r="T160" s="10"/>
      <c r="U160" s="10"/>
      <c r="V160" s="10"/>
      <c r="W160" s="7"/>
      <c r="X160" s="10"/>
      <c r="Y160" s="10"/>
      <c r="Z160" s="10"/>
      <c r="AA160" s="10"/>
      <c r="AB160" s="7"/>
      <c r="AC160" s="10"/>
      <c r="AD160" s="10"/>
      <c r="AE160" s="7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5"/>
      <c r="BC160" s="10"/>
      <c r="BD160" s="10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2:66" s="6" customFormat="1">
      <c r="B161" s="679" t="s">
        <v>107</v>
      </c>
      <c r="C161" s="110"/>
      <c r="D161" s="697" t="s">
        <v>294</v>
      </c>
      <c r="E161" s="228"/>
      <c r="F161" s="234"/>
      <c r="G161" s="239"/>
      <c r="H161" s="234"/>
      <c r="I161" s="234"/>
      <c r="J161" s="234"/>
      <c r="K161" s="210">
        <f t="shared" si="266"/>
        <v>0</v>
      </c>
      <c r="L161" s="210">
        <f>+H161*F161*C161</f>
        <v>0</v>
      </c>
      <c r="M161" s="210">
        <f>+I161*F161*C161</f>
        <v>0</v>
      </c>
      <c r="N161" s="210">
        <f>+J161*F161*C161</f>
        <v>0</v>
      </c>
      <c r="O161" s="313">
        <f>SUM(L161:N161)</f>
        <v>0</v>
      </c>
      <c r="P161" s="10"/>
      <c r="Q161" s="10"/>
      <c r="R161" s="7"/>
      <c r="S161" s="10"/>
      <c r="T161" s="10"/>
      <c r="U161" s="10"/>
      <c r="V161" s="10"/>
      <c r="W161" s="7"/>
      <c r="X161" s="10"/>
      <c r="Y161" s="10"/>
      <c r="Z161" s="10"/>
      <c r="AA161" s="10"/>
      <c r="AB161" s="7"/>
      <c r="AC161" s="10"/>
      <c r="AD161" s="10"/>
      <c r="AE161" s="7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5"/>
      <c r="BC161" s="10"/>
      <c r="BD161" s="10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2:66" s="6" customFormat="1">
      <c r="B162" s="666" t="s">
        <v>254</v>
      </c>
      <c r="C162" s="112"/>
      <c r="D162" s="676"/>
      <c r="E162" s="215"/>
      <c r="F162" s="372"/>
      <c r="G162" s="240"/>
      <c r="H162" s="235"/>
      <c r="I162" s="235"/>
      <c r="J162" s="372"/>
      <c r="K162" s="369">
        <f t="shared" si="266"/>
        <v>0</v>
      </c>
      <c r="L162" s="221">
        <f>+H162*F162*C162</f>
        <v>0</v>
      </c>
      <c r="M162" s="369">
        <f>+I162*F162*C162</f>
        <v>0</v>
      </c>
      <c r="N162" s="369">
        <f>+J162*F162*C162</f>
        <v>0</v>
      </c>
      <c r="O162" s="314">
        <f>SUM(L162:N162)</f>
        <v>0</v>
      </c>
      <c r="P162" s="10"/>
      <c r="Q162" s="10"/>
      <c r="R162" s="7"/>
      <c r="S162" s="10"/>
      <c r="T162" s="10"/>
      <c r="U162" s="10"/>
      <c r="V162" s="10"/>
      <c r="W162" s="7"/>
      <c r="X162" s="10"/>
      <c r="Y162" s="10"/>
      <c r="Z162" s="10"/>
      <c r="AA162" s="10"/>
      <c r="AB162" s="7"/>
      <c r="AC162" s="10"/>
      <c r="AD162" s="10"/>
      <c r="AE162" s="7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5"/>
      <c r="BC162" s="10"/>
      <c r="BD162" s="10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2:66" s="6" customFormat="1">
      <c r="B163" s="328"/>
      <c r="C163" s="417"/>
      <c r="D163" s="168"/>
      <c r="E163" s="481"/>
      <c r="F163" s="709"/>
      <c r="G163" s="483"/>
      <c r="H163" s="482"/>
      <c r="I163" s="482"/>
      <c r="J163" s="709"/>
      <c r="K163" s="710"/>
      <c r="L163" s="478"/>
      <c r="M163" s="710"/>
      <c r="N163" s="710"/>
      <c r="O163" s="479"/>
      <c r="P163" s="10"/>
      <c r="Q163" s="10"/>
      <c r="R163" s="7"/>
      <c r="S163" s="10"/>
      <c r="T163" s="10"/>
      <c r="U163" s="10"/>
      <c r="V163" s="10"/>
      <c r="W163" s="7"/>
      <c r="X163" s="10"/>
      <c r="Y163" s="10"/>
      <c r="Z163" s="10"/>
      <c r="AA163" s="10"/>
      <c r="AB163" s="7"/>
      <c r="AC163" s="10"/>
      <c r="AD163" s="10"/>
      <c r="AE163" s="7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5"/>
      <c r="BC163" s="10"/>
      <c r="BD163" s="10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2:66" s="6" customFormat="1">
      <c r="B164" s="484" t="s">
        <v>249</v>
      </c>
      <c r="C164" s="485" t="s">
        <v>25</v>
      </c>
      <c r="D164" s="639" t="s">
        <v>153</v>
      </c>
      <c r="E164" s="486" t="s">
        <v>22</v>
      </c>
      <c r="F164" s="486" t="s">
        <v>207</v>
      </c>
      <c r="G164" s="487" t="s">
        <v>208</v>
      </c>
      <c r="H164" s="488" t="s">
        <v>260</v>
      </c>
      <c r="I164" s="488" t="s">
        <v>3</v>
      </c>
      <c r="J164" s="488" t="s">
        <v>4</v>
      </c>
      <c r="K164" s="489" t="s">
        <v>8</v>
      </c>
      <c r="L164" s="490">
        <f>SUM(L165:L167)</f>
        <v>0</v>
      </c>
      <c r="M164" s="490">
        <f>SUM(M165:M167)</f>
        <v>0</v>
      </c>
      <c r="N164" s="490">
        <f>SUM(N165:N167)</f>
        <v>0</v>
      </c>
      <c r="O164" s="491">
        <f>SUM(O165:O167)</f>
        <v>0</v>
      </c>
      <c r="P164" s="10"/>
      <c r="Q164" s="10"/>
      <c r="R164" s="7"/>
      <c r="S164" s="10"/>
      <c r="T164" s="10"/>
      <c r="U164" s="10"/>
      <c r="V164" s="10"/>
      <c r="W164" s="7"/>
      <c r="X164" s="10"/>
      <c r="Y164" s="10"/>
      <c r="Z164" s="10"/>
      <c r="AA164" s="10"/>
      <c r="AB164" s="7"/>
      <c r="AC164" s="10"/>
      <c r="AD164" s="10"/>
      <c r="AE164" s="7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5"/>
      <c r="BC164" s="10"/>
      <c r="BD164" s="10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2:66" s="6" customFormat="1">
      <c r="B165" s="664" t="s">
        <v>250</v>
      </c>
      <c r="C165" s="667"/>
      <c r="D165" s="703" t="s">
        <v>356</v>
      </c>
      <c r="E165" s="228"/>
      <c r="F165" s="234"/>
      <c r="G165" s="239"/>
      <c r="H165" s="234"/>
      <c r="I165" s="234"/>
      <c r="J165" s="234"/>
      <c r="K165" s="210">
        <f>SUM(H165:J165)</f>
        <v>0</v>
      </c>
      <c r="L165" s="210">
        <f>+H165*F165*C165</f>
        <v>0</v>
      </c>
      <c r="M165" s="210">
        <f>+I165*F165*C165</f>
        <v>0</v>
      </c>
      <c r="N165" s="210">
        <f>+J165*F165*C165</f>
        <v>0</v>
      </c>
      <c r="O165" s="313">
        <f>SUM(L165:N165)</f>
        <v>0</v>
      </c>
      <c r="P165" s="10"/>
      <c r="Q165" s="10"/>
      <c r="R165" s="7"/>
      <c r="S165" s="10"/>
      <c r="T165" s="10"/>
      <c r="U165" s="10"/>
      <c r="V165" s="10"/>
      <c r="W165" s="7"/>
      <c r="X165" s="10"/>
      <c r="Y165" s="10"/>
      <c r="Z165" s="10"/>
      <c r="AA165" s="10"/>
      <c r="AB165" s="7"/>
      <c r="AC165" s="10"/>
      <c r="AD165" s="10"/>
      <c r="AE165" s="7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5"/>
      <c r="BC165" s="10"/>
      <c r="BD165" s="10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2:66" s="6" customFormat="1">
      <c r="B166" s="679" t="s">
        <v>251</v>
      </c>
      <c r="C166" s="110"/>
      <c r="D166" s="741" t="s">
        <v>357</v>
      </c>
      <c r="E166" s="228"/>
      <c r="F166" s="234"/>
      <c r="G166" s="239"/>
      <c r="H166" s="234"/>
      <c r="I166" s="234"/>
      <c r="J166" s="234"/>
      <c r="K166" s="210">
        <f>SUM(H166:J166)</f>
        <v>0</v>
      </c>
      <c r="L166" s="210">
        <f>+H166*F166*C166</f>
        <v>0</v>
      </c>
      <c r="M166" s="210">
        <f>+I166*F166*C166</f>
        <v>0</v>
      </c>
      <c r="N166" s="210">
        <f>+J166*F166*C166</f>
        <v>0</v>
      </c>
      <c r="O166" s="313">
        <f>SUM(L166:N166)</f>
        <v>0</v>
      </c>
      <c r="P166" s="10"/>
      <c r="Q166" s="10"/>
      <c r="R166" s="7"/>
      <c r="S166" s="10"/>
      <c r="T166" s="10"/>
      <c r="U166" s="10"/>
      <c r="V166" s="10"/>
      <c r="W166" s="7"/>
      <c r="X166" s="10"/>
      <c r="Y166" s="10"/>
      <c r="Z166" s="10"/>
      <c r="AA166" s="10"/>
      <c r="AB166" s="7"/>
      <c r="AC166" s="10"/>
      <c r="AD166" s="10"/>
      <c r="AE166" s="7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5"/>
      <c r="BC166" s="10"/>
      <c r="BD166" s="10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2:66" s="6" customFormat="1" ht="13.5" thickBot="1">
      <c r="B167" s="677" t="s">
        <v>253</v>
      </c>
      <c r="C167" s="671"/>
      <c r="D167" s="708"/>
      <c r="E167" s="215"/>
      <c r="F167" s="235"/>
      <c r="G167" s="240"/>
      <c r="H167" s="235"/>
      <c r="I167" s="235"/>
      <c r="J167" s="235"/>
      <c r="K167" s="221">
        <f>SUM(H167:J167)</f>
        <v>0</v>
      </c>
      <c r="L167" s="221">
        <f t="shared" ref="L167" si="267">+H167*F167*C167</f>
        <v>0</v>
      </c>
      <c r="M167" s="221">
        <f t="shared" ref="M167" si="268">+I167*F167*C167</f>
        <v>0</v>
      </c>
      <c r="N167" s="221">
        <f t="shared" ref="N167" si="269">+J167*F167*C167</f>
        <v>0</v>
      </c>
      <c r="O167" s="314">
        <f t="shared" ref="O167" si="270">SUM(L167:N167)</f>
        <v>0</v>
      </c>
      <c r="P167" s="10"/>
      <c r="Q167" s="10"/>
      <c r="R167" s="7"/>
      <c r="S167" s="10"/>
      <c r="T167" s="10"/>
      <c r="U167" s="10"/>
      <c r="V167" s="10"/>
      <c r="W167" s="7"/>
      <c r="X167" s="10"/>
      <c r="Y167" s="10"/>
      <c r="Z167" s="10"/>
      <c r="AA167" s="10"/>
      <c r="AB167" s="7"/>
      <c r="AC167" s="10"/>
      <c r="AD167" s="10"/>
      <c r="AE167" s="7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5"/>
      <c r="BC167" s="10"/>
      <c r="BD167" s="10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2:66" s="6" customFormat="1" ht="13.5" thickBot="1">
      <c r="B168" s="477"/>
      <c r="C168" s="417"/>
      <c r="D168" s="566" t="s">
        <v>179</v>
      </c>
      <c r="E168" s="262"/>
      <c r="F168" s="263"/>
      <c r="G168" s="275"/>
      <c r="H168" s="263"/>
      <c r="I168" s="263"/>
      <c r="J168" s="263"/>
      <c r="K168" s="264"/>
      <c r="L168" s="567">
        <f>SUM(L142+L151+L159+L164)</f>
        <v>0</v>
      </c>
      <c r="M168" s="567">
        <f>SUM(M142+M151+M159+M164)</f>
        <v>0</v>
      </c>
      <c r="N168" s="567">
        <f>SUM(N142+N151+N159+N164)</f>
        <v>0</v>
      </c>
      <c r="O168" s="567">
        <f>SUM(O142+O151+O159+O164)</f>
        <v>0</v>
      </c>
      <c r="P168" s="10"/>
      <c r="Q168" s="10"/>
      <c r="R168" s="7"/>
      <c r="S168" s="10"/>
      <c r="T168" s="10"/>
      <c r="U168" s="10"/>
      <c r="V168" s="10"/>
      <c r="W168" s="7"/>
      <c r="X168" s="10"/>
      <c r="Y168" s="10"/>
      <c r="Z168" s="10"/>
      <c r="AA168" s="10"/>
      <c r="AB168" s="7"/>
      <c r="AC168" s="10"/>
      <c r="AD168" s="10"/>
      <c r="AE168" s="7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5"/>
      <c r="BC168" s="10"/>
      <c r="BD168" s="10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2:66" s="6" customFormat="1">
      <c r="B169" s="477"/>
      <c r="C169" s="417"/>
      <c r="D169" s="480"/>
      <c r="E169" s="481"/>
      <c r="F169" s="482"/>
      <c r="G169" s="483"/>
      <c r="H169" s="482"/>
      <c r="I169" s="482"/>
      <c r="J169" s="482"/>
      <c r="K169" s="478"/>
      <c r="L169" s="478"/>
      <c r="M169" s="478"/>
      <c r="N169" s="478"/>
      <c r="O169" s="479"/>
      <c r="P169" s="9"/>
      <c r="Q169" s="9"/>
      <c r="R169" s="17"/>
      <c r="S169" s="9"/>
      <c r="T169" s="9"/>
      <c r="U169" s="9"/>
      <c r="V169" s="9"/>
      <c r="W169" s="17"/>
      <c r="X169" s="9"/>
      <c r="Y169" s="9"/>
      <c r="Z169" s="9"/>
      <c r="AA169" s="9"/>
      <c r="AB169" s="17"/>
      <c r="AC169" s="9"/>
      <c r="AD169" s="9"/>
      <c r="AE169" s="17"/>
      <c r="AF169" s="9"/>
      <c r="AG169" s="9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5"/>
      <c r="BC169" s="10"/>
      <c r="BD169" s="10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2:66" s="6" customFormat="1">
      <c r="B170" s="602" t="s">
        <v>108</v>
      </c>
      <c r="C170" s="270"/>
      <c r="D170" s="564" t="s">
        <v>416</v>
      </c>
      <c r="E170" s="565"/>
      <c r="F170" s="28"/>
      <c r="G170" s="29"/>
      <c r="H170" s="28"/>
      <c r="I170" s="28"/>
      <c r="J170" s="28"/>
      <c r="K170" s="28"/>
      <c r="L170" s="28"/>
      <c r="M170" s="28"/>
      <c r="N170" s="28"/>
      <c r="O170" s="323"/>
      <c r="P170" s="10"/>
      <c r="Q170" s="10"/>
      <c r="R170" s="7"/>
      <c r="S170" s="10"/>
      <c r="T170" s="10"/>
      <c r="U170" s="10"/>
      <c r="V170" s="10"/>
      <c r="W170" s="7"/>
      <c r="X170" s="10"/>
      <c r="Y170" s="10"/>
      <c r="Z170" s="10"/>
      <c r="AA170" s="10"/>
      <c r="AB170" s="7"/>
      <c r="AC170" s="10"/>
      <c r="AD170" s="10"/>
      <c r="AE170" s="7"/>
      <c r="AF170" s="10"/>
      <c r="AG170" s="10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2:66" s="6" customFormat="1">
      <c r="B171" s="326"/>
      <c r="C171" s="277"/>
      <c r="P171" s="721"/>
      <c r="Q171" s="10"/>
      <c r="R171" s="7"/>
      <c r="S171" s="10"/>
      <c r="T171" s="10"/>
      <c r="U171" s="10"/>
      <c r="V171" s="10"/>
      <c r="W171" s="7"/>
      <c r="X171" s="10"/>
      <c r="Y171" s="10"/>
      <c r="Z171" s="10"/>
      <c r="AA171" s="10"/>
      <c r="AB171" s="7"/>
      <c r="AC171" s="10"/>
      <c r="AD171" s="10"/>
      <c r="AE171" s="7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5"/>
      <c r="BC171" s="10"/>
      <c r="BD171" s="10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2:66" s="6" customFormat="1">
      <c r="B172" s="484" t="s">
        <v>109</v>
      </c>
      <c r="C172" s="485" t="s">
        <v>25</v>
      </c>
      <c r="D172" s="639" t="s">
        <v>415</v>
      </c>
      <c r="E172" s="486" t="s">
        <v>22</v>
      </c>
      <c r="F172" s="486" t="s">
        <v>207</v>
      </c>
      <c r="G172" s="487" t="s">
        <v>208</v>
      </c>
      <c r="H172" s="488" t="s">
        <v>260</v>
      </c>
      <c r="I172" s="488" t="s">
        <v>3</v>
      </c>
      <c r="J172" s="488" t="s">
        <v>4</v>
      </c>
      <c r="K172" s="489" t="s">
        <v>8</v>
      </c>
      <c r="L172" s="490">
        <f>SUM(L173:L174)</f>
        <v>0</v>
      </c>
      <c r="M172" s="490">
        <f>SUM(M173:M174)</f>
        <v>0</v>
      </c>
      <c r="N172" s="490">
        <f>SUM(N173:N174)</f>
        <v>0</v>
      </c>
      <c r="O172" s="490">
        <f>SUM(O173:O174)</f>
        <v>0</v>
      </c>
      <c r="P172" s="10"/>
      <c r="Q172" s="10"/>
      <c r="R172" s="7"/>
      <c r="S172" s="10"/>
      <c r="T172" s="10"/>
      <c r="U172" s="10"/>
      <c r="V172" s="10"/>
      <c r="W172" s="7"/>
      <c r="X172" s="10"/>
      <c r="Y172" s="10"/>
      <c r="Z172" s="10"/>
      <c r="AA172" s="10"/>
      <c r="AB172" s="7"/>
      <c r="AC172" s="10"/>
      <c r="AD172" s="10"/>
      <c r="AE172" s="7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5"/>
      <c r="BC172" s="10"/>
      <c r="BD172" s="10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2:66" s="6" customFormat="1">
      <c r="B173" s="664" t="s">
        <v>110</v>
      </c>
      <c r="C173" s="667"/>
      <c r="D173" s="707" t="s">
        <v>111</v>
      </c>
      <c r="E173" s="228"/>
      <c r="F173" s="234"/>
      <c r="G173" s="239"/>
      <c r="H173" s="234"/>
      <c r="I173" s="234"/>
      <c r="J173" s="234"/>
      <c r="K173" s="210">
        <f>SUM(H173:J173)</f>
        <v>0</v>
      </c>
      <c r="L173" s="210">
        <f>+H173*F173*C173</f>
        <v>0</v>
      </c>
      <c r="M173" s="210">
        <f t="shared" ref="M173:M174" si="271">+I173*F173*C173</f>
        <v>0</v>
      </c>
      <c r="N173" s="210">
        <f t="shared" ref="N173:N174" si="272">+J173*F173*C173</f>
        <v>0</v>
      </c>
      <c r="O173" s="313">
        <f t="shared" ref="O173" si="273">SUM(L173:N173)</f>
        <v>0</v>
      </c>
      <c r="P173" s="10"/>
      <c r="Q173" s="10"/>
      <c r="R173" s="7"/>
      <c r="S173" s="10"/>
      <c r="T173" s="10"/>
      <c r="U173" s="10"/>
      <c r="V173" s="10"/>
      <c r="W173" s="7"/>
      <c r="X173" s="10"/>
      <c r="Y173" s="10"/>
      <c r="Z173" s="10"/>
      <c r="AA173" s="10"/>
      <c r="AB173" s="7"/>
      <c r="AC173" s="10"/>
      <c r="AD173" s="10"/>
      <c r="AE173" s="7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5"/>
      <c r="BC173" s="10"/>
      <c r="BD173" s="10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2:66" s="17" customFormat="1">
      <c r="B174" s="665" t="s">
        <v>112</v>
      </c>
      <c r="C174" s="112"/>
      <c r="D174" s="675"/>
      <c r="E174" s="215"/>
      <c r="F174" s="235"/>
      <c r="G174" s="240"/>
      <c r="H174" s="235"/>
      <c r="I174" s="235"/>
      <c r="J174" s="235"/>
      <c r="K174" s="221">
        <f t="shared" ref="K174" si="274">SUM(H174:J174)</f>
        <v>0</v>
      </c>
      <c r="L174" s="221">
        <f t="shared" ref="L174" si="275">+H174*F174*C174</f>
        <v>0</v>
      </c>
      <c r="M174" s="221">
        <f t="shared" si="271"/>
        <v>0</v>
      </c>
      <c r="N174" s="221">
        <f t="shared" si="272"/>
        <v>0</v>
      </c>
      <c r="O174" s="313">
        <f>SUM(L174:N174)</f>
        <v>0</v>
      </c>
      <c r="P174" s="10"/>
      <c r="Q174" s="10"/>
      <c r="R174" s="7"/>
      <c r="S174" s="10"/>
      <c r="T174" s="10"/>
      <c r="U174" s="10"/>
      <c r="V174" s="10"/>
      <c r="W174" s="7"/>
      <c r="X174" s="10"/>
      <c r="Y174" s="10"/>
      <c r="Z174" s="10"/>
      <c r="AA174" s="10"/>
      <c r="AB174" s="7"/>
      <c r="AC174" s="10"/>
      <c r="AD174" s="10"/>
      <c r="AE174" s="7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5"/>
      <c r="BC174" s="10"/>
      <c r="BD174" s="10"/>
      <c r="BE174" s="16"/>
    </row>
    <row r="175" spans="2:66">
      <c r="B175" s="321"/>
      <c r="C175" s="417"/>
      <c r="D175" s="155"/>
      <c r="L175" s="10"/>
      <c r="M175" s="10"/>
      <c r="N175" s="10"/>
      <c r="O175" s="322"/>
    </row>
    <row r="176" spans="2:66">
      <c r="B176" s="484" t="s">
        <v>113</v>
      </c>
      <c r="C176" s="485" t="s">
        <v>25</v>
      </c>
      <c r="D176" s="643" t="s">
        <v>414</v>
      </c>
      <c r="E176" s="486" t="s">
        <v>22</v>
      </c>
      <c r="F176" s="486" t="s">
        <v>207</v>
      </c>
      <c r="G176" s="487" t="s">
        <v>208</v>
      </c>
      <c r="H176" s="488" t="s">
        <v>260</v>
      </c>
      <c r="I176" s="488" t="s">
        <v>3</v>
      </c>
      <c r="J176" s="488" t="s">
        <v>4</v>
      </c>
      <c r="K176" s="489" t="s">
        <v>8</v>
      </c>
      <c r="L176" s="647">
        <f>SUM(L177:L183)</f>
        <v>0</v>
      </c>
      <c r="M176" s="647">
        <f>SUM(M177:M183)</f>
        <v>0</v>
      </c>
      <c r="N176" s="647">
        <f>SUM(N177:N183)</f>
        <v>0</v>
      </c>
      <c r="O176" s="648">
        <f>SUM(O177:O183)</f>
        <v>0</v>
      </c>
    </row>
    <row r="177" spans="2:57">
      <c r="B177" s="678" t="s">
        <v>114</v>
      </c>
      <c r="C177" s="667"/>
      <c r="D177" s="734" t="s">
        <v>362</v>
      </c>
      <c r="E177" s="228"/>
      <c r="F177" s="236"/>
      <c r="G177" s="243"/>
      <c r="H177" s="234"/>
      <c r="I177" s="234"/>
      <c r="J177" s="237"/>
      <c r="K177" s="210">
        <f t="shared" ref="K177" si="276">SUM(H177:J177)</f>
        <v>0</v>
      </c>
      <c r="L177" s="210">
        <f t="shared" ref="L177" si="277">+H177*F177*C177</f>
        <v>0</v>
      </c>
      <c r="M177" s="210">
        <f t="shared" ref="M177" si="278">+I177*F177*C177</f>
        <v>0</v>
      </c>
      <c r="N177" s="210">
        <f t="shared" ref="N177" si="279">+J177*F177*C177</f>
        <v>0</v>
      </c>
      <c r="O177" s="313">
        <f t="shared" ref="O177" si="280">SUM(L177:N177)</f>
        <v>0</v>
      </c>
    </row>
    <row r="178" spans="2:57">
      <c r="B178" s="680" t="s">
        <v>114</v>
      </c>
      <c r="C178" s="110"/>
      <c r="D178" s="735" t="s">
        <v>246</v>
      </c>
      <c r="E178" s="228"/>
      <c r="F178" s="236"/>
      <c r="G178" s="243"/>
      <c r="H178" s="234"/>
      <c r="I178" s="234"/>
      <c r="J178" s="237"/>
      <c r="K178" s="210">
        <f t="shared" ref="K178:K181" si="281">SUM(H178:J178)</f>
        <v>0</v>
      </c>
      <c r="L178" s="210">
        <f t="shared" ref="L178:L180" si="282">+H178*F178*C178</f>
        <v>0</v>
      </c>
      <c r="M178" s="210">
        <f t="shared" ref="M178:M180" si="283">+I178*F178*C178</f>
        <v>0</v>
      </c>
      <c r="N178" s="210">
        <f t="shared" ref="N178:N180" si="284">+J178*F178*C178</f>
        <v>0</v>
      </c>
      <c r="O178" s="313">
        <f t="shared" ref="O178:O180" si="285">SUM(L178:N178)</f>
        <v>0</v>
      </c>
    </row>
    <row r="179" spans="2:57">
      <c r="B179" s="680" t="s">
        <v>115</v>
      </c>
      <c r="C179" s="611"/>
      <c r="D179" s="696" t="s">
        <v>296</v>
      </c>
      <c r="E179" s="228"/>
      <c r="F179" s="234"/>
      <c r="G179" s="239"/>
      <c r="H179" s="234"/>
      <c r="I179" s="234"/>
      <c r="J179" s="234"/>
      <c r="K179" s="210">
        <f t="shared" si="281"/>
        <v>0</v>
      </c>
      <c r="L179" s="210">
        <f t="shared" si="282"/>
        <v>0</v>
      </c>
      <c r="M179" s="210">
        <f t="shared" si="283"/>
        <v>0</v>
      </c>
      <c r="N179" s="210">
        <f t="shared" si="284"/>
        <v>0</v>
      </c>
      <c r="O179" s="313">
        <f t="shared" si="285"/>
        <v>0</v>
      </c>
      <c r="BE179" s="7"/>
    </row>
    <row r="180" spans="2:57">
      <c r="B180" s="679" t="s">
        <v>116</v>
      </c>
      <c r="C180" s="685"/>
      <c r="D180" s="701" t="s">
        <v>347</v>
      </c>
      <c r="E180" s="228"/>
      <c r="F180" s="234"/>
      <c r="G180" s="239"/>
      <c r="H180" s="234"/>
      <c r="I180" s="234"/>
      <c r="J180" s="234"/>
      <c r="K180" s="210">
        <f t="shared" si="281"/>
        <v>0</v>
      </c>
      <c r="L180" s="210">
        <f t="shared" si="282"/>
        <v>0</v>
      </c>
      <c r="M180" s="210">
        <f t="shared" si="283"/>
        <v>0</v>
      </c>
      <c r="N180" s="210">
        <f t="shared" si="284"/>
        <v>0</v>
      </c>
      <c r="O180" s="313">
        <f t="shared" si="285"/>
        <v>0</v>
      </c>
      <c r="BE180" s="7"/>
    </row>
    <row r="181" spans="2:57">
      <c r="B181" s="680" t="s">
        <v>358</v>
      </c>
      <c r="C181" s="685"/>
      <c r="D181" s="701" t="s">
        <v>350</v>
      </c>
      <c r="E181" s="371"/>
      <c r="F181" s="234"/>
      <c r="G181" s="373"/>
      <c r="H181" s="234"/>
      <c r="I181" s="372"/>
      <c r="J181" s="372"/>
      <c r="K181" s="369">
        <f t="shared" si="281"/>
        <v>0</v>
      </c>
      <c r="L181" s="369">
        <f>+H181*F181*C181</f>
        <v>0</v>
      </c>
      <c r="M181" s="369">
        <f>+I181*F181*C181</f>
        <v>0</v>
      </c>
      <c r="N181" s="369">
        <f>+J181*F181*C181</f>
        <v>0</v>
      </c>
      <c r="O181" s="370">
        <f>SUM(L181:N181)</f>
        <v>0</v>
      </c>
      <c r="BE181" s="7"/>
    </row>
    <row r="182" spans="2:57">
      <c r="B182" s="679" t="s">
        <v>359</v>
      </c>
      <c r="C182" s="685"/>
      <c r="D182" s="7" t="s">
        <v>348</v>
      </c>
      <c r="E182" s="371"/>
      <c r="F182" s="688"/>
      <c r="G182" s="239"/>
      <c r="H182" s="688"/>
      <c r="I182" s="372"/>
      <c r="J182" s="234"/>
      <c r="K182" s="369">
        <f t="shared" ref="K182:K183" si="286">SUM(H182:J182)</f>
        <v>0</v>
      </c>
      <c r="L182" s="210">
        <f t="shared" ref="L182:L183" si="287">+H182*F182*C182</f>
        <v>0</v>
      </c>
      <c r="M182" s="369">
        <f t="shared" ref="M182:M183" si="288">+I182*F182*C182</f>
        <v>0</v>
      </c>
      <c r="N182" s="210">
        <f t="shared" ref="N182:N183" si="289">+J182*F182*C182</f>
        <v>0</v>
      </c>
      <c r="O182" s="370">
        <f t="shared" ref="O182:O183" si="290">SUM(L182:N182)</f>
        <v>0</v>
      </c>
      <c r="BE182" s="7"/>
    </row>
    <row r="183" spans="2:57">
      <c r="B183" s="665" t="s">
        <v>359</v>
      </c>
      <c r="C183" s="112"/>
      <c r="D183" s="753"/>
      <c r="E183" s="215"/>
      <c r="F183" s="235"/>
      <c r="G183" s="240"/>
      <c r="H183" s="235"/>
      <c r="I183" s="235"/>
      <c r="J183" s="235"/>
      <c r="K183" s="221">
        <f t="shared" si="286"/>
        <v>0</v>
      </c>
      <c r="L183" s="221">
        <f t="shared" si="287"/>
        <v>0</v>
      </c>
      <c r="M183" s="221">
        <f t="shared" si="288"/>
        <v>0</v>
      </c>
      <c r="N183" s="221">
        <f t="shared" si="289"/>
        <v>0</v>
      </c>
      <c r="O183" s="314">
        <f t="shared" si="290"/>
        <v>0</v>
      </c>
      <c r="BE183" s="7"/>
    </row>
    <row r="184" spans="2:57" ht="13.5" thickBot="1">
      <c r="B184" s="477"/>
      <c r="C184" s="417"/>
      <c r="D184" s="751" t="s">
        <v>297</v>
      </c>
      <c r="E184" s="262"/>
      <c r="F184" s="263"/>
      <c r="G184" s="275"/>
      <c r="H184" s="263"/>
      <c r="I184" s="263"/>
      <c r="J184" s="263"/>
      <c r="K184" s="264"/>
      <c r="L184" s="752">
        <f>SUM(L172+L176)</f>
        <v>0</v>
      </c>
      <c r="M184" s="752">
        <f>SUM(M172+M176)</f>
        <v>0</v>
      </c>
      <c r="N184" s="752">
        <f>SUM(N172+N176)</f>
        <v>0</v>
      </c>
      <c r="O184" s="752">
        <f>SUM(O172+O176)</f>
        <v>0</v>
      </c>
      <c r="BE184" s="7"/>
    </row>
    <row r="185" spans="2:57">
      <c r="B185" s="477"/>
      <c r="C185" s="417"/>
      <c r="D185" s="728"/>
      <c r="E185" s="262"/>
      <c r="F185" s="263"/>
      <c r="G185" s="275"/>
      <c r="H185" s="263"/>
      <c r="I185" s="263"/>
      <c r="J185" s="263"/>
      <c r="K185" s="264"/>
      <c r="L185" s="729"/>
      <c r="M185" s="729"/>
      <c r="N185" s="729"/>
      <c r="O185" s="730"/>
      <c r="BE185" s="7"/>
    </row>
    <row r="186" spans="2:57">
      <c r="B186" s="602" t="s">
        <v>363</v>
      </c>
      <c r="C186" s="270"/>
      <c r="D186" s="564" t="s">
        <v>367</v>
      </c>
      <c r="E186" s="261"/>
      <c r="F186" s="28"/>
      <c r="G186" s="29"/>
      <c r="H186" s="28"/>
      <c r="I186" s="28"/>
      <c r="J186" s="28"/>
      <c r="K186" s="28"/>
      <c r="L186" s="28"/>
      <c r="M186" s="28"/>
      <c r="N186" s="28"/>
      <c r="O186" s="323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</row>
    <row r="187" spans="2:57" s="17" customFormat="1">
      <c r="B187" s="326"/>
      <c r="C187" s="277"/>
      <c r="P187" s="721"/>
      <c r="Q187" s="10"/>
      <c r="R187" s="7"/>
      <c r="S187" s="10"/>
      <c r="T187" s="10"/>
      <c r="U187" s="10"/>
      <c r="V187" s="10"/>
      <c r="W187" s="7"/>
      <c r="X187" s="10"/>
      <c r="Y187" s="10"/>
      <c r="Z187" s="10"/>
      <c r="AA187" s="10"/>
      <c r="AB187" s="7"/>
      <c r="AC187" s="10"/>
      <c r="AD187" s="10"/>
      <c r="AE187" s="7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5"/>
      <c r="BC187" s="10"/>
      <c r="BD187" s="10"/>
      <c r="BE187" s="16"/>
    </row>
    <row r="188" spans="2:57">
      <c r="B188" s="484" t="s">
        <v>364</v>
      </c>
      <c r="C188" s="485" t="s">
        <v>25</v>
      </c>
      <c r="D188" s="639" t="s">
        <v>366</v>
      </c>
      <c r="E188" s="486" t="s">
        <v>22</v>
      </c>
      <c r="F188" s="486" t="s">
        <v>207</v>
      </c>
      <c r="G188" s="487" t="s">
        <v>208</v>
      </c>
      <c r="H188" s="488" t="s">
        <v>260</v>
      </c>
      <c r="I188" s="488" t="s">
        <v>3</v>
      </c>
      <c r="J188" s="488" t="s">
        <v>4</v>
      </c>
      <c r="K188" s="489" t="s">
        <v>8</v>
      </c>
      <c r="L188" s="490">
        <f>SUM(L189:L190)</f>
        <v>0</v>
      </c>
      <c r="M188" s="490">
        <f>SUM(M189:M190)</f>
        <v>0</v>
      </c>
      <c r="N188" s="490">
        <f>SUM(N189:N190)</f>
        <v>0</v>
      </c>
      <c r="O188" s="491">
        <f>SUM(O189:O190)</f>
        <v>0</v>
      </c>
    </row>
    <row r="189" spans="2:57">
      <c r="B189" s="666" t="s">
        <v>365</v>
      </c>
      <c r="C189" s="672"/>
      <c r="D189" s="699" t="s">
        <v>369</v>
      </c>
      <c r="E189" s="228"/>
      <c r="F189" s="234"/>
      <c r="G189" s="239"/>
      <c r="H189" s="234"/>
      <c r="I189" s="234"/>
      <c r="J189" s="234"/>
      <c r="K189" s="210">
        <f t="shared" ref="K189:K190" si="291">SUM(H189:J189)</f>
        <v>0</v>
      </c>
      <c r="L189" s="210">
        <f t="shared" ref="L189:L190" si="292">+H189*F189*C189</f>
        <v>0</v>
      </c>
      <c r="M189" s="210">
        <f t="shared" ref="M189:M190" si="293">+I189*F189*C189</f>
        <v>0</v>
      </c>
      <c r="N189" s="210">
        <v>0</v>
      </c>
      <c r="O189" s="313">
        <f t="shared" ref="O189:O190" si="294">SUM(L189:N189)</f>
        <v>0</v>
      </c>
    </row>
    <row r="190" spans="2:57" ht="13.5" thickBot="1">
      <c r="B190" s="666" t="s">
        <v>368</v>
      </c>
      <c r="C190" s="672"/>
      <c r="D190" s="686"/>
      <c r="E190" s="228"/>
      <c r="F190" s="234"/>
      <c r="G190" s="239"/>
      <c r="H190" s="234"/>
      <c r="I190" s="234"/>
      <c r="J190" s="234"/>
      <c r="K190" s="210">
        <f t="shared" si="291"/>
        <v>0</v>
      </c>
      <c r="L190" s="210">
        <f t="shared" si="292"/>
        <v>0</v>
      </c>
      <c r="M190" s="210">
        <f t="shared" si="293"/>
        <v>0</v>
      </c>
      <c r="N190" s="210">
        <f t="shared" ref="N190" si="295">+J190*F190*C190</f>
        <v>0</v>
      </c>
      <c r="O190" s="313">
        <f t="shared" si="294"/>
        <v>0</v>
      </c>
    </row>
    <row r="191" spans="2:57" ht="13.5" thickBot="1">
      <c r="B191" s="477"/>
      <c r="C191" s="417"/>
      <c r="D191" s="566" t="s">
        <v>370</v>
      </c>
      <c r="E191" s="262"/>
      <c r="F191" s="263"/>
      <c r="G191" s="275"/>
      <c r="H191" s="263"/>
      <c r="I191" s="263"/>
      <c r="J191" s="263"/>
      <c r="K191" s="264"/>
      <c r="L191" s="567">
        <f>L188</f>
        <v>0</v>
      </c>
      <c r="M191" s="567">
        <f>M188</f>
        <v>0</v>
      </c>
      <c r="N191" s="567">
        <f>N188</f>
        <v>0</v>
      </c>
      <c r="O191" s="567">
        <f>O188</f>
        <v>0</v>
      </c>
    </row>
    <row r="192" spans="2:57">
      <c r="B192" s="477"/>
      <c r="C192" s="417"/>
      <c r="D192" s="728"/>
      <c r="E192" s="262"/>
      <c r="F192" s="263"/>
      <c r="G192" s="275"/>
      <c r="H192" s="263"/>
      <c r="I192" s="263"/>
      <c r="J192" s="263"/>
      <c r="K192" s="264"/>
      <c r="L192" s="729"/>
      <c r="M192" s="729"/>
      <c r="N192" s="729"/>
      <c r="O192" s="730"/>
    </row>
    <row r="193" spans="2:57">
      <c r="B193" s="602" t="s">
        <v>117</v>
      </c>
      <c r="C193" s="270"/>
      <c r="D193" s="564" t="s">
        <v>241</v>
      </c>
      <c r="E193" s="261"/>
      <c r="F193" s="28"/>
      <c r="G193" s="29"/>
      <c r="H193" s="28"/>
      <c r="I193" s="28"/>
      <c r="J193" s="28"/>
      <c r="K193" s="28"/>
      <c r="L193" s="28"/>
      <c r="M193" s="28"/>
      <c r="N193" s="28"/>
      <c r="O193" s="323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</row>
    <row r="194" spans="2:57" s="17" customFormat="1">
      <c r="B194" s="326"/>
      <c r="C194" s="277"/>
      <c r="P194" s="721"/>
      <c r="Q194" s="10"/>
      <c r="R194" s="7"/>
      <c r="S194" s="10"/>
      <c r="T194" s="10"/>
      <c r="U194" s="10"/>
      <c r="V194" s="10"/>
      <c r="W194" s="7"/>
      <c r="X194" s="10"/>
      <c r="Y194" s="10"/>
      <c r="Z194" s="10"/>
      <c r="AA194" s="10"/>
      <c r="AB194" s="7"/>
      <c r="AC194" s="10"/>
      <c r="AD194" s="10"/>
      <c r="AE194" s="7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5"/>
      <c r="BC194" s="10"/>
      <c r="BD194" s="10"/>
      <c r="BE194" s="16"/>
    </row>
    <row r="195" spans="2:57">
      <c r="B195" s="484" t="s">
        <v>118</v>
      </c>
      <c r="C195" s="485" t="s">
        <v>25</v>
      </c>
      <c r="D195" s="639" t="s">
        <v>119</v>
      </c>
      <c r="E195" s="486" t="s">
        <v>22</v>
      </c>
      <c r="F195" s="486" t="s">
        <v>207</v>
      </c>
      <c r="G195" s="487" t="s">
        <v>208</v>
      </c>
      <c r="H195" s="488" t="s">
        <v>260</v>
      </c>
      <c r="I195" s="488" t="s">
        <v>3</v>
      </c>
      <c r="J195" s="488" t="s">
        <v>4</v>
      </c>
      <c r="K195" s="489" t="s">
        <v>8</v>
      </c>
      <c r="L195" s="490">
        <f>SUM(L196:L198)</f>
        <v>0</v>
      </c>
      <c r="M195" s="490">
        <f>SUM(M196:M198)</f>
        <v>0</v>
      </c>
      <c r="N195" s="490">
        <f>SUM(N196:N198)</f>
        <v>0</v>
      </c>
      <c r="O195" s="491">
        <f>SUM(O196:O198)</f>
        <v>0</v>
      </c>
    </row>
    <row r="196" spans="2:57">
      <c r="B196" s="666" t="s">
        <v>120</v>
      </c>
      <c r="C196" s="672"/>
      <c r="D196" s="699" t="s">
        <v>360</v>
      </c>
      <c r="E196" s="228"/>
      <c r="F196" s="234"/>
      <c r="G196" s="239"/>
      <c r="H196" s="234"/>
      <c r="I196" s="234"/>
      <c r="J196" s="234"/>
      <c r="K196" s="210">
        <f t="shared" ref="K196:K197" si="296">SUM(H196:J196)</f>
        <v>0</v>
      </c>
      <c r="L196" s="210">
        <f t="shared" ref="L196:L197" si="297">+H196*F196*C196</f>
        <v>0</v>
      </c>
      <c r="M196" s="210">
        <f t="shared" ref="M196:M197" si="298">+I196*F196*C196</f>
        <v>0</v>
      </c>
      <c r="N196" s="210">
        <v>0</v>
      </c>
      <c r="O196" s="313">
        <f t="shared" ref="O196:O197" si="299">SUM(L196:N196)</f>
        <v>0</v>
      </c>
    </row>
    <row r="197" spans="2:57">
      <c r="B197" s="666" t="s">
        <v>121</v>
      </c>
      <c r="C197" s="672"/>
      <c r="D197" s="735" t="s">
        <v>298</v>
      </c>
      <c r="E197" s="228"/>
      <c r="F197" s="234"/>
      <c r="G197" s="239"/>
      <c r="H197" s="234"/>
      <c r="I197" s="234"/>
      <c r="J197" s="234"/>
      <c r="K197" s="210">
        <f t="shared" si="296"/>
        <v>0</v>
      </c>
      <c r="L197" s="210">
        <f t="shared" si="297"/>
        <v>0</v>
      </c>
      <c r="M197" s="210">
        <f t="shared" si="298"/>
        <v>0</v>
      </c>
      <c r="N197" s="210">
        <f t="shared" ref="N197" si="300">+J197*F197*C197</f>
        <v>0</v>
      </c>
      <c r="O197" s="313">
        <f t="shared" si="299"/>
        <v>0</v>
      </c>
    </row>
    <row r="198" spans="2:57" ht="13.5" thickBot="1">
      <c r="B198" s="665" t="s">
        <v>252</v>
      </c>
      <c r="C198" s="671"/>
      <c r="D198" s="674"/>
      <c r="E198" s="215"/>
      <c r="F198" s="235"/>
      <c r="G198" s="240"/>
      <c r="H198" s="235"/>
      <c r="I198" s="235"/>
      <c r="J198" s="235"/>
      <c r="K198" s="221">
        <f t="shared" ref="K198" si="301">SUM(H198:J198)</f>
        <v>0</v>
      </c>
      <c r="L198" s="221">
        <f t="shared" ref="L198" si="302">+H198*F198*C198</f>
        <v>0</v>
      </c>
      <c r="M198" s="221">
        <f t="shared" ref="M198" si="303">+I198*F198*C198</f>
        <v>0</v>
      </c>
      <c r="N198" s="221">
        <f t="shared" ref="N198" si="304">+J198*F198*C198</f>
        <v>0</v>
      </c>
      <c r="O198" s="314">
        <f t="shared" ref="O198" si="305">SUM(L198:N198)</f>
        <v>0</v>
      </c>
    </row>
    <row r="199" spans="2:57" ht="13.5" thickBot="1">
      <c r="B199" s="477"/>
      <c r="C199" s="417"/>
      <c r="D199" s="566" t="s">
        <v>299</v>
      </c>
      <c r="E199" s="262"/>
      <c r="F199" s="263"/>
      <c r="G199" s="275"/>
      <c r="H199" s="263"/>
      <c r="I199" s="263"/>
      <c r="J199" s="263"/>
      <c r="K199" s="264"/>
      <c r="L199" s="567">
        <f>L195</f>
        <v>0</v>
      </c>
      <c r="M199" s="567">
        <f>M195</f>
        <v>0</v>
      </c>
      <c r="N199" s="567">
        <f>N195</f>
        <v>0</v>
      </c>
      <c r="O199" s="567">
        <f>O195</f>
        <v>0</v>
      </c>
    </row>
    <row r="200" spans="2:57">
      <c r="B200" s="329"/>
      <c r="C200" s="423"/>
      <c r="D200" s="157"/>
      <c r="L200" s="10"/>
      <c r="M200" s="10"/>
      <c r="N200" s="9"/>
      <c r="O200" s="626"/>
    </row>
    <row r="201" spans="2:57">
      <c r="B201" s="602" t="s">
        <v>122</v>
      </c>
      <c r="C201" s="270"/>
      <c r="D201" s="564" t="s">
        <v>412</v>
      </c>
      <c r="E201" s="261"/>
      <c r="F201" s="28"/>
      <c r="G201" s="29"/>
      <c r="H201" s="28"/>
      <c r="I201" s="28"/>
      <c r="J201" s="28"/>
      <c r="K201" s="28"/>
      <c r="L201" s="28"/>
      <c r="M201" s="28"/>
      <c r="N201" s="28"/>
      <c r="O201" s="28"/>
      <c r="P201" s="721"/>
    </row>
    <row r="202" spans="2:57">
      <c r="B202" s="326"/>
      <c r="C202" s="277"/>
      <c r="E202" s="7"/>
      <c r="F202" s="7"/>
      <c r="G202" s="7"/>
      <c r="H202" s="7"/>
      <c r="I202" s="7"/>
      <c r="J202" s="7"/>
      <c r="K202" s="7"/>
      <c r="O202" s="722"/>
      <c r="Q202" s="9"/>
      <c r="R202" s="17"/>
      <c r="S202" s="9"/>
      <c r="T202" s="9"/>
      <c r="U202" s="9"/>
      <c r="V202" s="9"/>
      <c r="W202" s="17"/>
      <c r="X202" s="9"/>
      <c r="Y202" s="9"/>
      <c r="Z202" s="9"/>
      <c r="AA202" s="9"/>
      <c r="AB202" s="17"/>
      <c r="AC202" s="9"/>
      <c r="AD202" s="9"/>
      <c r="AE202" s="17"/>
      <c r="AF202" s="9"/>
      <c r="AG202" s="9"/>
    </row>
    <row r="203" spans="2:57">
      <c r="B203" s="484" t="s">
        <v>123</v>
      </c>
      <c r="C203" s="485" t="s">
        <v>25</v>
      </c>
      <c r="D203" s="639" t="s">
        <v>419</v>
      </c>
      <c r="E203" s="486" t="s">
        <v>22</v>
      </c>
      <c r="F203" s="486" t="s">
        <v>207</v>
      </c>
      <c r="G203" s="487" t="s">
        <v>208</v>
      </c>
      <c r="H203" s="488" t="s">
        <v>260</v>
      </c>
      <c r="I203" s="488" t="s">
        <v>3</v>
      </c>
      <c r="J203" s="488" t="s">
        <v>4</v>
      </c>
      <c r="K203" s="489" t="s">
        <v>8</v>
      </c>
      <c r="L203" s="647">
        <f>SUM(L204:L210)</f>
        <v>0</v>
      </c>
      <c r="M203" s="647">
        <f>SUM(M204:M210)</f>
        <v>0</v>
      </c>
      <c r="N203" s="647">
        <f>SUM(N204:N210)</f>
        <v>0</v>
      </c>
      <c r="O203" s="648">
        <f>SUM(O204:O210)</f>
        <v>0</v>
      </c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</row>
    <row r="204" spans="2:57">
      <c r="B204" s="664" t="s">
        <v>124</v>
      </c>
      <c r="C204" s="669"/>
      <c r="D204" s="736" t="s">
        <v>248</v>
      </c>
      <c r="E204" s="232"/>
      <c r="F204" s="233"/>
      <c r="G204" s="238"/>
      <c r="H204" s="233"/>
      <c r="I204" s="233"/>
      <c r="J204" s="245"/>
      <c r="K204" s="205">
        <f t="shared" ref="K204:K210" si="306">SUM(H204:J204)</f>
        <v>0</v>
      </c>
      <c r="L204" s="205">
        <f t="shared" ref="L204:L210" si="307">+H204*F204*C204</f>
        <v>0</v>
      </c>
      <c r="M204" s="205">
        <f t="shared" ref="M204:M210" si="308">+I204*F204*C204</f>
        <v>0</v>
      </c>
      <c r="N204" s="205">
        <f t="shared" ref="N204:N209" si="309">+J204*F204*C204</f>
        <v>0</v>
      </c>
      <c r="O204" s="312">
        <f t="shared" ref="O204:O210" si="310">SUM(L204:N204)</f>
        <v>0</v>
      </c>
    </row>
    <row r="205" spans="2:57" s="17" customFormat="1">
      <c r="B205" s="666" t="s">
        <v>125</v>
      </c>
      <c r="C205" s="672"/>
      <c r="D205" s="699" t="s">
        <v>413</v>
      </c>
      <c r="E205" s="228"/>
      <c r="F205" s="234"/>
      <c r="G205" s="239"/>
      <c r="H205" s="234"/>
      <c r="I205" s="234"/>
      <c r="J205" s="236"/>
      <c r="K205" s="210">
        <f t="shared" si="306"/>
        <v>0</v>
      </c>
      <c r="L205" s="210">
        <f t="shared" si="307"/>
        <v>0</v>
      </c>
      <c r="M205" s="210">
        <f t="shared" si="308"/>
        <v>0</v>
      </c>
      <c r="N205" s="210">
        <f t="shared" si="309"/>
        <v>0</v>
      </c>
      <c r="O205" s="313">
        <f t="shared" si="310"/>
        <v>0</v>
      </c>
      <c r="P205" s="10"/>
      <c r="Q205" s="10"/>
      <c r="R205" s="7"/>
      <c r="S205" s="10"/>
      <c r="T205" s="10"/>
      <c r="U205" s="10"/>
      <c r="V205" s="10"/>
      <c r="W205" s="7"/>
      <c r="X205" s="10"/>
      <c r="Y205" s="10"/>
      <c r="Z205" s="10"/>
      <c r="AA205" s="10"/>
      <c r="AB205" s="7"/>
      <c r="AC205" s="10"/>
      <c r="AD205" s="10"/>
      <c r="AE205" s="7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5"/>
      <c r="BC205" s="10"/>
      <c r="BD205" s="10"/>
      <c r="BE205" s="16"/>
    </row>
    <row r="206" spans="2:57">
      <c r="B206" s="679" t="s">
        <v>126</v>
      </c>
      <c r="C206" s="611"/>
      <c r="D206" s="699" t="s">
        <v>377</v>
      </c>
      <c r="E206" s="228"/>
      <c r="F206" s="234"/>
      <c r="G206" s="239"/>
      <c r="H206" s="234"/>
      <c r="I206" s="234"/>
      <c r="J206" s="236"/>
      <c r="K206" s="210">
        <f t="shared" si="306"/>
        <v>0</v>
      </c>
      <c r="L206" s="210">
        <f t="shared" si="307"/>
        <v>0</v>
      </c>
      <c r="M206" s="210">
        <f t="shared" si="308"/>
        <v>0</v>
      </c>
      <c r="N206" s="210">
        <f t="shared" si="309"/>
        <v>0</v>
      </c>
      <c r="O206" s="313">
        <f t="shared" si="310"/>
        <v>0</v>
      </c>
    </row>
    <row r="207" spans="2:57">
      <c r="B207" s="679" t="s">
        <v>127</v>
      </c>
      <c r="C207" s="110"/>
      <c r="D207" s="699" t="s">
        <v>128</v>
      </c>
      <c r="E207" s="228"/>
      <c r="F207" s="234"/>
      <c r="G207" s="239"/>
      <c r="H207" s="234"/>
      <c r="I207" s="234"/>
      <c r="J207" s="236"/>
      <c r="K207" s="210">
        <f t="shared" si="306"/>
        <v>0</v>
      </c>
      <c r="L207" s="210">
        <f t="shared" si="307"/>
        <v>0</v>
      </c>
      <c r="M207" s="210">
        <f t="shared" si="308"/>
        <v>0</v>
      </c>
      <c r="N207" s="210">
        <f t="shared" si="309"/>
        <v>0</v>
      </c>
      <c r="O207" s="313">
        <f t="shared" si="310"/>
        <v>0</v>
      </c>
      <c r="Q207" s="9"/>
      <c r="R207" s="17"/>
      <c r="S207" s="9"/>
      <c r="T207" s="9"/>
      <c r="U207" s="9"/>
      <c r="V207" s="9"/>
      <c r="W207" s="17"/>
      <c r="X207" s="9"/>
      <c r="Y207" s="9"/>
      <c r="Z207" s="9"/>
      <c r="AA207" s="9"/>
      <c r="AB207" s="17"/>
      <c r="AC207" s="9"/>
      <c r="AD207" s="9"/>
      <c r="AE207" s="17"/>
      <c r="AF207" s="9"/>
      <c r="AG207" s="9"/>
    </row>
    <row r="208" spans="2:57">
      <c r="B208" s="680" t="s">
        <v>129</v>
      </c>
      <c r="C208" s="611"/>
      <c r="D208" s="699" t="s">
        <v>221</v>
      </c>
      <c r="E208" s="228"/>
      <c r="F208" s="234"/>
      <c r="G208" s="239"/>
      <c r="H208" s="234"/>
      <c r="I208" s="234"/>
      <c r="J208" s="236"/>
      <c r="K208" s="210">
        <f t="shared" si="306"/>
        <v>0</v>
      </c>
      <c r="L208" s="210">
        <f t="shared" si="307"/>
        <v>0</v>
      </c>
      <c r="M208" s="210">
        <f t="shared" si="308"/>
        <v>0</v>
      </c>
      <c r="N208" s="210">
        <f t="shared" si="309"/>
        <v>0</v>
      </c>
      <c r="O208" s="313">
        <f t="shared" si="310"/>
        <v>0</v>
      </c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</row>
    <row r="209" spans="2:57">
      <c r="B209" s="666" t="s">
        <v>395</v>
      </c>
      <c r="C209" s="110"/>
      <c r="D209" s="737" t="s">
        <v>247</v>
      </c>
      <c r="E209" s="228"/>
      <c r="F209" s="234"/>
      <c r="G209" s="239"/>
      <c r="H209" s="234"/>
      <c r="I209" s="234"/>
      <c r="J209" s="236"/>
      <c r="K209" s="210">
        <f t="shared" si="306"/>
        <v>0</v>
      </c>
      <c r="L209" s="210">
        <f t="shared" si="307"/>
        <v>0</v>
      </c>
      <c r="M209" s="210">
        <f t="shared" si="308"/>
        <v>0</v>
      </c>
      <c r="N209" s="210">
        <f t="shared" si="309"/>
        <v>0</v>
      </c>
      <c r="O209" s="313">
        <f t="shared" si="310"/>
        <v>0</v>
      </c>
    </row>
    <row r="210" spans="2:57" ht="13.5" thickBot="1">
      <c r="B210" s="665" t="s">
        <v>396</v>
      </c>
      <c r="C210" s="671"/>
      <c r="D210" s="673"/>
      <c r="E210" s="215"/>
      <c r="F210" s="235"/>
      <c r="G210" s="240"/>
      <c r="H210" s="235"/>
      <c r="I210" s="235"/>
      <c r="J210" s="244"/>
      <c r="K210" s="221">
        <f t="shared" si="306"/>
        <v>0</v>
      </c>
      <c r="L210" s="221">
        <f t="shared" si="307"/>
        <v>0</v>
      </c>
      <c r="M210" s="221">
        <f t="shared" si="308"/>
        <v>0</v>
      </c>
      <c r="N210" s="221">
        <v>0</v>
      </c>
      <c r="O210" s="314">
        <f t="shared" si="310"/>
        <v>0</v>
      </c>
    </row>
    <row r="211" spans="2:57" ht="13.5" thickBot="1">
      <c r="B211" s="493"/>
      <c r="C211" s="494"/>
      <c r="D211" s="566" t="s">
        <v>300</v>
      </c>
      <c r="E211" s="262"/>
      <c r="F211" s="263"/>
      <c r="G211" s="275"/>
      <c r="H211" s="263"/>
      <c r="I211" s="263"/>
      <c r="J211" s="263"/>
      <c r="K211" s="264"/>
      <c r="L211" s="567">
        <f>L203</f>
        <v>0</v>
      </c>
      <c r="M211" s="567">
        <f>M203</f>
        <v>0</v>
      </c>
      <c r="N211" s="567">
        <f>N203</f>
        <v>0</v>
      </c>
      <c r="O211" s="567">
        <f>O203</f>
        <v>0</v>
      </c>
    </row>
    <row r="212" spans="2:57" ht="13.5" thickBot="1">
      <c r="B212" s="800"/>
      <c r="C212" s="801"/>
      <c r="D212" s="801"/>
      <c r="E212" s="801"/>
      <c r="F212" s="801"/>
      <c r="G212" s="801"/>
      <c r="H212" s="801"/>
      <c r="I212" s="801"/>
      <c r="J212" s="801"/>
      <c r="K212" s="801"/>
      <c r="L212" s="801"/>
      <c r="M212" s="801"/>
      <c r="N212" s="801"/>
      <c r="O212" s="802"/>
    </row>
    <row r="213" spans="2:57">
      <c r="B213" s="7"/>
      <c r="O213" s="10"/>
    </row>
    <row r="214" spans="2:57">
      <c r="O214" s="10"/>
    </row>
    <row r="215" spans="2:57">
      <c r="O215" s="10"/>
      <c r="P215" s="7"/>
      <c r="Q215" s="7"/>
      <c r="T215" s="7"/>
      <c r="U215" s="7"/>
      <c r="V215" s="7"/>
      <c r="X215" s="7"/>
      <c r="Y215" s="7"/>
      <c r="Z215" s="7"/>
      <c r="AA215" s="7"/>
      <c r="AC215" s="7"/>
      <c r="AD215" s="7"/>
      <c r="AF215" s="7"/>
      <c r="AG215" s="7"/>
    </row>
    <row r="216" spans="2:57">
      <c r="B216" s="7"/>
      <c r="C216" s="7"/>
      <c r="E216" s="7"/>
      <c r="F216" s="7"/>
      <c r="G216" s="7"/>
      <c r="H216" s="7"/>
      <c r="I216" s="7"/>
      <c r="J216" s="7"/>
      <c r="K216" s="7"/>
      <c r="O216" s="10"/>
      <c r="P216" s="7"/>
      <c r="Q216" s="7"/>
      <c r="T216" s="7"/>
      <c r="U216" s="7"/>
      <c r="V216" s="7"/>
      <c r="X216" s="7"/>
      <c r="Y216" s="7"/>
      <c r="Z216" s="7"/>
      <c r="AA216" s="7"/>
      <c r="AC216" s="7"/>
      <c r="AD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</row>
    <row r="217" spans="2:57">
      <c r="B217" s="7"/>
      <c r="C217" s="7"/>
      <c r="E217" s="7"/>
      <c r="F217" s="7"/>
      <c r="G217" s="7"/>
      <c r="H217" s="7"/>
      <c r="I217" s="7"/>
      <c r="J217" s="7"/>
      <c r="K217" s="7"/>
      <c r="O217" s="10"/>
      <c r="P217" s="7"/>
      <c r="Q217" s="7"/>
      <c r="T217" s="7"/>
      <c r="U217" s="7"/>
      <c r="V217" s="7"/>
      <c r="X217" s="7"/>
      <c r="Y217" s="7"/>
      <c r="Z217" s="7"/>
      <c r="AA217" s="7"/>
      <c r="AC217" s="7"/>
      <c r="AD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</row>
    <row r="218" spans="2:57">
      <c r="B218" s="7"/>
      <c r="C218" s="7"/>
      <c r="E218" s="7"/>
      <c r="F218" s="7"/>
      <c r="G218" s="7"/>
      <c r="H218" s="7"/>
      <c r="I218" s="7"/>
      <c r="J218" s="7"/>
      <c r="K218" s="7"/>
      <c r="O218" s="10"/>
      <c r="P218" s="7"/>
      <c r="Q218" s="7"/>
      <c r="T218" s="7"/>
      <c r="U218" s="7"/>
      <c r="V218" s="7"/>
      <c r="X218" s="7"/>
      <c r="Y218" s="7"/>
      <c r="Z218" s="7"/>
      <c r="AA218" s="7"/>
      <c r="AC218" s="7"/>
      <c r="AD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</row>
    <row r="219" spans="2:57">
      <c r="B219" s="7"/>
      <c r="C219" s="7"/>
      <c r="E219" s="7"/>
      <c r="F219" s="7"/>
      <c r="G219" s="7"/>
      <c r="H219" s="7"/>
      <c r="I219" s="7"/>
      <c r="J219" s="7"/>
      <c r="K219" s="7"/>
      <c r="O219" s="10"/>
      <c r="P219" s="7"/>
      <c r="Q219" s="7"/>
      <c r="T219" s="7"/>
      <c r="U219" s="7"/>
      <c r="V219" s="7"/>
      <c r="X219" s="7"/>
      <c r="Y219" s="7"/>
      <c r="Z219" s="7"/>
      <c r="AA219" s="7"/>
      <c r="AC219" s="7"/>
      <c r="AD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</row>
    <row r="220" spans="2:57">
      <c r="B220" s="7"/>
      <c r="C220" s="7"/>
      <c r="E220" s="7"/>
      <c r="F220" s="7"/>
      <c r="G220" s="7"/>
      <c r="H220" s="7"/>
      <c r="I220" s="7"/>
      <c r="J220" s="7"/>
      <c r="K220" s="7"/>
      <c r="O220" s="10"/>
      <c r="P220" s="7"/>
      <c r="Q220" s="7"/>
      <c r="T220" s="7"/>
      <c r="U220" s="7"/>
      <c r="V220" s="7"/>
      <c r="X220" s="7"/>
      <c r="Y220" s="7"/>
      <c r="Z220" s="7"/>
      <c r="AA220" s="7"/>
      <c r="AC220" s="7"/>
      <c r="AD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</row>
    <row r="221" spans="2:57">
      <c r="B221" s="7"/>
      <c r="C221" s="7"/>
      <c r="E221" s="7"/>
      <c r="F221" s="7"/>
      <c r="G221" s="7"/>
      <c r="H221" s="7"/>
      <c r="I221" s="7"/>
      <c r="J221" s="7"/>
      <c r="K221" s="7"/>
      <c r="O221" s="10"/>
      <c r="P221" s="7"/>
      <c r="Q221" s="7"/>
      <c r="T221" s="7"/>
      <c r="U221" s="7"/>
      <c r="V221" s="7"/>
      <c r="X221" s="7"/>
      <c r="Y221" s="7"/>
      <c r="Z221" s="7"/>
      <c r="AA221" s="7"/>
      <c r="AC221" s="7"/>
      <c r="AD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</row>
    <row r="222" spans="2:57">
      <c r="B222" s="7"/>
      <c r="C222" s="7"/>
      <c r="E222" s="7"/>
      <c r="F222" s="7"/>
      <c r="G222" s="7"/>
      <c r="H222" s="7"/>
      <c r="I222" s="7"/>
      <c r="J222" s="7"/>
      <c r="K222" s="7"/>
      <c r="O222" s="10"/>
      <c r="P222" s="7"/>
      <c r="Q222" s="7"/>
      <c r="T222" s="7"/>
      <c r="U222" s="7"/>
      <c r="V222" s="7"/>
      <c r="X222" s="7"/>
      <c r="Y222" s="7"/>
      <c r="Z222" s="7"/>
      <c r="AA222" s="7"/>
      <c r="AC222" s="7"/>
      <c r="AD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</row>
    <row r="223" spans="2:57">
      <c r="B223" s="7"/>
      <c r="C223" s="7"/>
      <c r="E223" s="7"/>
      <c r="F223" s="7"/>
      <c r="G223" s="7"/>
      <c r="H223" s="7"/>
      <c r="I223" s="7"/>
      <c r="J223" s="7"/>
      <c r="K223" s="7"/>
      <c r="O223" s="10"/>
      <c r="P223" s="7"/>
      <c r="Q223" s="7"/>
      <c r="T223" s="7"/>
      <c r="U223" s="7"/>
      <c r="V223" s="7"/>
      <c r="X223" s="7"/>
      <c r="Y223" s="7"/>
      <c r="Z223" s="7"/>
      <c r="AA223" s="7"/>
      <c r="AC223" s="7"/>
      <c r="AD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</row>
    <row r="224" spans="2:57">
      <c r="B224" s="7"/>
      <c r="C224" s="7"/>
      <c r="E224" s="7"/>
      <c r="F224" s="7"/>
      <c r="G224" s="7"/>
      <c r="H224" s="7"/>
      <c r="I224" s="7"/>
      <c r="J224" s="7"/>
      <c r="K224" s="7"/>
      <c r="O224" s="10"/>
      <c r="P224" s="7"/>
      <c r="T224" s="7"/>
      <c r="U224" s="7"/>
      <c r="V224" s="7"/>
      <c r="X224" s="7"/>
      <c r="Y224" s="7"/>
      <c r="Z224" s="7"/>
      <c r="AA224" s="7"/>
      <c r="AC224" s="7"/>
      <c r="AD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</row>
    <row r="225" spans="15:19" s="7" customFormat="1">
      <c r="O225" s="10"/>
      <c r="Q225" s="10"/>
      <c r="S225" s="10"/>
    </row>
    <row r="226" spans="15:19" s="7" customFormat="1">
      <c r="O226" s="10"/>
      <c r="S226" s="10"/>
    </row>
    <row r="227" spans="15:19" s="7" customFormat="1">
      <c r="O227" s="10"/>
      <c r="S227" s="10"/>
    </row>
    <row r="228" spans="15:19" s="7" customFormat="1">
      <c r="O228" s="10"/>
      <c r="S228" s="10"/>
    </row>
    <row r="229" spans="15:19" s="7" customFormat="1">
      <c r="O229" s="10"/>
      <c r="S229" s="10"/>
    </row>
    <row r="230" spans="15:19" s="7" customFormat="1">
      <c r="O230" s="10"/>
    </row>
    <row r="231" spans="15:19" s="7" customFormat="1">
      <c r="O231" s="10"/>
    </row>
    <row r="232" spans="15:19" s="7" customFormat="1">
      <c r="O232" s="10"/>
    </row>
    <row r="233" spans="15:19" s="7" customFormat="1">
      <c r="O233" s="10"/>
    </row>
    <row r="234" spans="15:19" s="7" customFormat="1">
      <c r="O234" s="10"/>
    </row>
    <row r="235" spans="15:19" s="7" customFormat="1">
      <c r="O235" s="10"/>
    </row>
    <row r="236" spans="15:19" s="7" customFormat="1">
      <c r="O236" s="10"/>
    </row>
    <row r="237" spans="15:19" s="7" customFormat="1">
      <c r="O237" s="10"/>
    </row>
    <row r="238" spans="15:19" s="7" customFormat="1">
      <c r="O238" s="10"/>
    </row>
    <row r="239" spans="15:19" s="7" customFormat="1">
      <c r="O239" s="10"/>
    </row>
    <row r="240" spans="15:19" s="7" customFormat="1">
      <c r="O240" s="10"/>
    </row>
    <row r="241" spans="15:15" s="7" customFormat="1">
      <c r="O241" s="10"/>
    </row>
    <row r="242" spans="15:15" s="7" customFormat="1">
      <c r="O242" s="10"/>
    </row>
    <row r="243" spans="15:15" s="7" customFormat="1">
      <c r="O243" s="10"/>
    </row>
    <row r="244" spans="15:15" s="7" customFormat="1">
      <c r="O244" s="10"/>
    </row>
    <row r="245" spans="15:15" s="7" customFormat="1">
      <c r="O245" s="10"/>
    </row>
    <row r="246" spans="15:15" s="7" customFormat="1">
      <c r="O246" s="10"/>
    </row>
    <row r="247" spans="15:15" s="7" customFormat="1">
      <c r="O247" s="10"/>
    </row>
    <row r="248" spans="15:15" s="7" customFormat="1">
      <c r="O248" s="10"/>
    </row>
    <row r="249" spans="15:15" s="7" customFormat="1">
      <c r="O249" s="10"/>
    </row>
    <row r="250" spans="15:15" s="7" customFormat="1">
      <c r="O250" s="10"/>
    </row>
    <row r="251" spans="15:15" s="7" customFormat="1">
      <c r="O251" s="10"/>
    </row>
    <row r="252" spans="15:15" s="7" customFormat="1">
      <c r="O252" s="10"/>
    </row>
    <row r="253" spans="15:15" s="7" customFormat="1">
      <c r="O253" s="10"/>
    </row>
    <row r="254" spans="15:15" s="7" customFormat="1">
      <c r="O254" s="10"/>
    </row>
    <row r="255" spans="15:15" s="7" customFormat="1">
      <c r="O255" s="10"/>
    </row>
    <row r="256" spans="15:15" s="7" customFormat="1">
      <c r="O256" s="10"/>
    </row>
    <row r="257" spans="15:15" s="7" customFormat="1">
      <c r="O257" s="10"/>
    </row>
    <row r="258" spans="15:15" s="7" customFormat="1">
      <c r="O258" s="10"/>
    </row>
    <row r="259" spans="15:15" s="7" customFormat="1">
      <c r="O259" s="10"/>
    </row>
    <row r="260" spans="15:15" s="7" customFormat="1">
      <c r="O260" s="10"/>
    </row>
    <row r="261" spans="15:15" s="7" customFormat="1">
      <c r="O261" s="10"/>
    </row>
    <row r="262" spans="15:15" s="7" customFormat="1">
      <c r="O262" s="10"/>
    </row>
    <row r="263" spans="15:15" s="7" customFormat="1">
      <c r="O263" s="10"/>
    </row>
    <row r="264" spans="15:15" s="7" customFormat="1">
      <c r="O264" s="10"/>
    </row>
    <row r="265" spans="15:15" s="7" customFormat="1">
      <c r="O265" s="10"/>
    </row>
    <row r="266" spans="15:15" s="7" customFormat="1">
      <c r="O266" s="10"/>
    </row>
    <row r="267" spans="15:15" s="7" customFormat="1">
      <c r="O267" s="10"/>
    </row>
    <row r="268" spans="15:15" s="7" customFormat="1">
      <c r="O268" s="10"/>
    </row>
    <row r="269" spans="15:15" s="7" customFormat="1">
      <c r="O269" s="10"/>
    </row>
    <row r="270" spans="15:15" s="7" customFormat="1">
      <c r="O270" s="10"/>
    </row>
    <row r="271" spans="15:15" s="7" customFormat="1">
      <c r="O271" s="10"/>
    </row>
    <row r="272" spans="15:15" s="7" customFormat="1">
      <c r="O272" s="10"/>
    </row>
    <row r="273" spans="15:15" s="7" customFormat="1">
      <c r="O273" s="10"/>
    </row>
    <row r="274" spans="15:15" s="7" customFormat="1">
      <c r="O274" s="10"/>
    </row>
    <row r="275" spans="15:15" s="7" customFormat="1">
      <c r="O275" s="10"/>
    </row>
    <row r="276" spans="15:15" s="7" customFormat="1">
      <c r="O276" s="10"/>
    </row>
    <row r="277" spans="15:15" s="7" customFormat="1">
      <c r="O277" s="10"/>
    </row>
    <row r="278" spans="15:15" s="7" customFormat="1">
      <c r="O278" s="10"/>
    </row>
    <row r="279" spans="15:15" s="7" customFormat="1">
      <c r="O279" s="10"/>
    </row>
    <row r="280" spans="15:15" s="7" customFormat="1">
      <c r="O280" s="10"/>
    </row>
    <row r="281" spans="15:15" s="7" customFormat="1">
      <c r="O281" s="10"/>
    </row>
    <row r="282" spans="15:15" s="7" customFormat="1">
      <c r="O282" s="10"/>
    </row>
    <row r="283" spans="15:15" s="7" customFormat="1">
      <c r="O283" s="10"/>
    </row>
    <row r="284" spans="15:15" s="7" customFormat="1">
      <c r="O284" s="10"/>
    </row>
    <row r="285" spans="15:15" s="7" customFormat="1">
      <c r="O285" s="10"/>
    </row>
    <row r="286" spans="15:15" s="7" customFormat="1">
      <c r="O286" s="10"/>
    </row>
    <row r="287" spans="15:15" s="7" customFormat="1">
      <c r="O287" s="10"/>
    </row>
    <row r="288" spans="15:15" s="7" customFormat="1">
      <c r="O288" s="10"/>
    </row>
    <row r="289" spans="15:15" s="7" customFormat="1">
      <c r="O289" s="10"/>
    </row>
    <row r="290" spans="15:15" s="7" customFormat="1">
      <c r="O290" s="10"/>
    </row>
    <row r="291" spans="15:15" s="7" customFormat="1">
      <c r="O291" s="10"/>
    </row>
    <row r="292" spans="15:15" s="7" customFormat="1">
      <c r="O292" s="10"/>
    </row>
    <row r="293" spans="15:15" s="7" customFormat="1">
      <c r="O293" s="10"/>
    </row>
    <row r="294" spans="15:15" s="7" customFormat="1">
      <c r="O294" s="10"/>
    </row>
    <row r="295" spans="15:15" s="7" customFormat="1">
      <c r="O295" s="10"/>
    </row>
    <row r="296" spans="15:15" s="7" customFormat="1">
      <c r="O296" s="10"/>
    </row>
    <row r="297" spans="15:15" s="7" customFormat="1">
      <c r="O297" s="10"/>
    </row>
    <row r="298" spans="15:15" s="7" customFormat="1">
      <c r="O298" s="10"/>
    </row>
    <row r="299" spans="15:15" s="7" customFormat="1">
      <c r="O299" s="10"/>
    </row>
    <row r="300" spans="15:15" s="7" customFormat="1">
      <c r="O300" s="10"/>
    </row>
    <row r="301" spans="15:15" s="7" customFormat="1">
      <c r="O301" s="10"/>
    </row>
    <row r="302" spans="15:15" s="7" customFormat="1">
      <c r="O302" s="10"/>
    </row>
    <row r="303" spans="15:15" s="7" customFormat="1">
      <c r="O303" s="10"/>
    </row>
    <row r="304" spans="15:15" s="7" customFormat="1">
      <c r="O304" s="10"/>
    </row>
    <row r="305" spans="15:15" s="7" customFormat="1">
      <c r="O305" s="10"/>
    </row>
    <row r="306" spans="15:15" s="7" customFormat="1">
      <c r="O306" s="10"/>
    </row>
    <row r="307" spans="15:15" s="7" customFormat="1">
      <c r="O307" s="10"/>
    </row>
    <row r="308" spans="15:15" s="7" customFormat="1">
      <c r="O308" s="10"/>
    </row>
    <row r="309" spans="15:15" s="7" customFormat="1">
      <c r="O309" s="10"/>
    </row>
    <row r="310" spans="15:15" s="7" customFormat="1">
      <c r="O310" s="10"/>
    </row>
    <row r="311" spans="15:15" s="7" customFormat="1">
      <c r="O311" s="10"/>
    </row>
    <row r="312" spans="15:15" s="7" customFormat="1">
      <c r="O312" s="10"/>
    </row>
    <row r="313" spans="15:15" s="7" customFormat="1">
      <c r="O313" s="10"/>
    </row>
    <row r="314" spans="15:15" s="7" customFormat="1">
      <c r="O314" s="10"/>
    </row>
    <row r="315" spans="15:15" s="7" customFormat="1">
      <c r="O315" s="10"/>
    </row>
    <row r="316" spans="15:15" s="7" customFormat="1">
      <c r="O316" s="10"/>
    </row>
    <row r="317" spans="15:15" s="7" customFormat="1">
      <c r="O317" s="10"/>
    </row>
    <row r="318" spans="15:15" s="7" customFormat="1">
      <c r="O318" s="10"/>
    </row>
    <row r="319" spans="15:15" s="7" customFormat="1">
      <c r="O319" s="10"/>
    </row>
    <row r="320" spans="15:15" s="7" customFormat="1">
      <c r="O320" s="10"/>
    </row>
    <row r="321" spans="15:15" s="7" customFormat="1">
      <c r="O321" s="10"/>
    </row>
    <row r="322" spans="15:15" s="7" customFormat="1">
      <c r="O322" s="10"/>
    </row>
    <row r="323" spans="15:15" s="7" customFormat="1">
      <c r="O323" s="10"/>
    </row>
    <row r="324" spans="15:15" s="7" customFormat="1">
      <c r="O324" s="10"/>
    </row>
    <row r="325" spans="15:15" s="7" customFormat="1">
      <c r="O325" s="10"/>
    </row>
    <row r="326" spans="15:15" s="7" customFormat="1">
      <c r="O326" s="10"/>
    </row>
    <row r="327" spans="15:15" s="7" customFormat="1">
      <c r="O327" s="10"/>
    </row>
    <row r="328" spans="15:15" s="7" customFormat="1">
      <c r="O328" s="10"/>
    </row>
    <row r="329" spans="15:15" s="7" customFormat="1">
      <c r="O329" s="10"/>
    </row>
    <row r="330" spans="15:15" s="7" customFormat="1">
      <c r="O330" s="10"/>
    </row>
    <row r="331" spans="15:15" s="7" customFormat="1">
      <c r="O331" s="10"/>
    </row>
    <row r="332" spans="15:15" s="7" customFormat="1">
      <c r="O332" s="10"/>
    </row>
    <row r="333" spans="15:15" s="7" customFormat="1">
      <c r="O333" s="10"/>
    </row>
    <row r="334" spans="15:15" s="7" customFormat="1">
      <c r="O334" s="10"/>
    </row>
    <row r="335" spans="15:15" s="7" customFormat="1">
      <c r="O335" s="10"/>
    </row>
    <row r="336" spans="15:15" s="7" customFormat="1">
      <c r="O336" s="10"/>
    </row>
    <row r="337" spans="15:15" s="7" customFormat="1">
      <c r="O337" s="10"/>
    </row>
    <row r="338" spans="15:15" s="7" customFormat="1">
      <c r="O338" s="10"/>
    </row>
    <row r="339" spans="15:15" s="7" customFormat="1">
      <c r="O339" s="10"/>
    </row>
    <row r="340" spans="15:15" s="7" customFormat="1">
      <c r="O340" s="10"/>
    </row>
    <row r="341" spans="15:15" s="7" customFormat="1">
      <c r="O341" s="10"/>
    </row>
    <row r="342" spans="15:15" s="7" customFormat="1">
      <c r="O342" s="10"/>
    </row>
    <row r="343" spans="15:15" s="7" customFormat="1">
      <c r="O343" s="10"/>
    </row>
    <row r="344" spans="15:15" s="7" customFormat="1">
      <c r="O344" s="10"/>
    </row>
    <row r="345" spans="15:15" s="7" customFormat="1">
      <c r="O345" s="10"/>
    </row>
    <row r="346" spans="15:15" s="7" customFormat="1">
      <c r="O346" s="10"/>
    </row>
    <row r="347" spans="15:15" s="7" customFormat="1">
      <c r="O347" s="10"/>
    </row>
    <row r="348" spans="15:15" s="7" customFormat="1">
      <c r="O348" s="10"/>
    </row>
    <row r="349" spans="15:15" s="7" customFormat="1">
      <c r="O349" s="10"/>
    </row>
    <row r="350" spans="15:15" s="7" customFormat="1">
      <c r="O350" s="10"/>
    </row>
    <row r="351" spans="15:15" s="7" customFormat="1">
      <c r="O351" s="10"/>
    </row>
    <row r="352" spans="15:15" s="7" customFormat="1">
      <c r="O352" s="10"/>
    </row>
    <row r="353" spans="15:15" s="7" customFormat="1">
      <c r="O353" s="10"/>
    </row>
    <row r="354" spans="15:15" s="7" customFormat="1">
      <c r="O354" s="10"/>
    </row>
    <row r="355" spans="15:15" s="7" customFormat="1">
      <c r="O355" s="10"/>
    </row>
    <row r="356" spans="15:15" s="7" customFormat="1">
      <c r="O356" s="10"/>
    </row>
    <row r="357" spans="15:15" s="7" customFormat="1">
      <c r="O357" s="10"/>
    </row>
    <row r="358" spans="15:15" s="7" customFormat="1">
      <c r="O358" s="10"/>
    </row>
    <row r="359" spans="15:15" s="7" customFormat="1">
      <c r="O359" s="10"/>
    </row>
    <row r="360" spans="15:15" s="7" customFormat="1">
      <c r="O360" s="10"/>
    </row>
    <row r="361" spans="15:15" s="7" customFormat="1">
      <c r="O361" s="10"/>
    </row>
    <row r="362" spans="15:15" s="7" customFormat="1">
      <c r="O362" s="10"/>
    </row>
    <row r="363" spans="15:15" s="7" customFormat="1">
      <c r="O363" s="10"/>
    </row>
    <row r="364" spans="15:15" s="7" customFormat="1">
      <c r="O364" s="10"/>
    </row>
    <row r="365" spans="15:15" s="7" customFormat="1">
      <c r="O365" s="10"/>
    </row>
    <row r="366" spans="15:15" s="7" customFormat="1">
      <c r="O366" s="10"/>
    </row>
    <row r="367" spans="15:15" s="7" customFormat="1">
      <c r="O367" s="10"/>
    </row>
    <row r="368" spans="15:15" s="7" customFormat="1">
      <c r="O368" s="10"/>
    </row>
    <row r="369" spans="15:15" s="7" customFormat="1">
      <c r="O369" s="10"/>
    </row>
    <row r="370" spans="15:15" s="7" customFormat="1">
      <c r="O370" s="10"/>
    </row>
    <row r="371" spans="15:15" s="7" customFormat="1">
      <c r="O371" s="10"/>
    </row>
    <row r="372" spans="15:15" s="7" customFormat="1">
      <c r="O372" s="10"/>
    </row>
    <row r="373" spans="15:15" s="7" customFormat="1">
      <c r="O373" s="10"/>
    </row>
    <row r="374" spans="15:15" s="7" customFormat="1">
      <c r="O374" s="10"/>
    </row>
    <row r="375" spans="15:15" s="7" customFormat="1">
      <c r="O375" s="10"/>
    </row>
    <row r="376" spans="15:15" s="7" customFormat="1">
      <c r="O376" s="10"/>
    </row>
    <row r="377" spans="15:15" s="7" customFormat="1">
      <c r="O377" s="10"/>
    </row>
    <row r="378" spans="15:15" s="7" customFormat="1">
      <c r="O378" s="10"/>
    </row>
    <row r="379" spans="15:15" s="7" customFormat="1">
      <c r="O379" s="10"/>
    </row>
    <row r="380" spans="15:15" s="7" customFormat="1">
      <c r="O380" s="10"/>
    </row>
    <row r="381" spans="15:15" s="7" customFormat="1">
      <c r="O381" s="10"/>
    </row>
    <row r="382" spans="15:15" s="7" customFormat="1">
      <c r="O382" s="10"/>
    </row>
    <row r="383" spans="15:15" s="7" customFormat="1">
      <c r="O383" s="10"/>
    </row>
    <row r="384" spans="15:15" s="7" customFormat="1">
      <c r="O384" s="10"/>
    </row>
    <row r="385" spans="15:15" s="7" customFormat="1">
      <c r="O385" s="10"/>
    </row>
    <row r="386" spans="15:15" s="7" customFormat="1">
      <c r="O386" s="10"/>
    </row>
    <row r="387" spans="15:15" s="7" customFormat="1">
      <c r="O387" s="10"/>
    </row>
    <row r="388" spans="15:15" s="7" customFormat="1">
      <c r="O388" s="10"/>
    </row>
    <row r="389" spans="15:15" s="7" customFormat="1">
      <c r="O389" s="10"/>
    </row>
    <row r="390" spans="15:15" s="7" customFormat="1">
      <c r="O390" s="10"/>
    </row>
    <row r="391" spans="15:15" s="7" customFormat="1">
      <c r="O391" s="10"/>
    </row>
    <row r="392" spans="15:15" s="7" customFormat="1">
      <c r="O392" s="10"/>
    </row>
    <row r="393" spans="15:15" s="7" customFormat="1">
      <c r="O393" s="10"/>
    </row>
    <row r="394" spans="15:15" s="7" customFormat="1">
      <c r="O394" s="10"/>
    </row>
    <row r="395" spans="15:15" s="7" customFormat="1">
      <c r="O395" s="10"/>
    </row>
    <row r="396" spans="15:15" s="7" customFormat="1">
      <c r="O396" s="10"/>
    </row>
    <row r="397" spans="15:15" s="7" customFormat="1">
      <c r="O397" s="10"/>
    </row>
    <row r="398" spans="15:15" s="7" customFormat="1">
      <c r="O398" s="10"/>
    </row>
    <row r="399" spans="15:15" s="7" customFormat="1">
      <c r="O399" s="10"/>
    </row>
    <row r="400" spans="15:15" s="7" customFormat="1">
      <c r="O400" s="10"/>
    </row>
    <row r="401" spans="15:15" s="7" customFormat="1">
      <c r="O401" s="10"/>
    </row>
    <row r="402" spans="15:15" s="7" customFormat="1">
      <c r="O402" s="10"/>
    </row>
    <row r="403" spans="15:15" s="7" customFormat="1">
      <c r="O403" s="10"/>
    </row>
    <row r="404" spans="15:15" s="7" customFormat="1">
      <c r="O404" s="10"/>
    </row>
    <row r="405" spans="15:15" s="7" customFormat="1">
      <c r="O405" s="10"/>
    </row>
    <row r="406" spans="15:15" s="7" customFormat="1">
      <c r="O406" s="10"/>
    </row>
    <row r="407" spans="15:15" s="7" customFormat="1">
      <c r="O407" s="10"/>
    </row>
    <row r="408" spans="15:15" s="7" customFormat="1">
      <c r="O408" s="10"/>
    </row>
    <row r="409" spans="15:15" s="7" customFormat="1">
      <c r="O409" s="10"/>
    </row>
    <row r="410" spans="15:15" s="7" customFormat="1">
      <c r="O410" s="10"/>
    </row>
    <row r="411" spans="15:15" s="7" customFormat="1">
      <c r="O411" s="10"/>
    </row>
    <row r="412" spans="15:15" s="7" customFormat="1">
      <c r="O412" s="10"/>
    </row>
    <row r="413" spans="15:15" s="7" customFormat="1">
      <c r="O413" s="10"/>
    </row>
    <row r="414" spans="15:15" s="7" customFormat="1">
      <c r="O414" s="10"/>
    </row>
    <row r="415" spans="15:15" s="7" customFormat="1">
      <c r="O415" s="10"/>
    </row>
    <row r="416" spans="15:15" s="7" customFormat="1">
      <c r="O416" s="10"/>
    </row>
    <row r="417" spans="15:15" s="7" customFormat="1">
      <c r="O417" s="10"/>
    </row>
    <row r="418" spans="15:15" s="7" customFormat="1">
      <c r="O418" s="10"/>
    </row>
    <row r="419" spans="15:15" s="7" customFormat="1">
      <c r="O419" s="10"/>
    </row>
    <row r="420" spans="15:15" s="7" customFormat="1">
      <c r="O420" s="10"/>
    </row>
    <row r="421" spans="15:15" s="7" customFormat="1">
      <c r="O421" s="10"/>
    </row>
    <row r="422" spans="15:15" s="7" customFormat="1">
      <c r="O422" s="10"/>
    </row>
    <row r="423" spans="15:15" s="7" customFormat="1">
      <c r="O423" s="10"/>
    </row>
    <row r="424" spans="15:15" s="7" customFormat="1">
      <c r="O424" s="10"/>
    </row>
    <row r="425" spans="15:15" s="7" customFormat="1">
      <c r="O425" s="10"/>
    </row>
    <row r="426" spans="15:15" s="7" customFormat="1">
      <c r="O426" s="10"/>
    </row>
    <row r="427" spans="15:15" s="7" customFormat="1">
      <c r="O427" s="10"/>
    </row>
    <row r="428" spans="15:15" s="7" customFormat="1">
      <c r="O428" s="10"/>
    </row>
    <row r="429" spans="15:15" s="7" customFormat="1">
      <c r="O429" s="10"/>
    </row>
    <row r="430" spans="15:15" s="7" customFormat="1">
      <c r="O430" s="10"/>
    </row>
    <row r="431" spans="15:15" s="7" customFormat="1">
      <c r="O431" s="10"/>
    </row>
    <row r="432" spans="15:15" s="7" customFormat="1">
      <c r="O432" s="10"/>
    </row>
    <row r="433" spans="15:15" s="7" customFormat="1">
      <c r="O433" s="10"/>
    </row>
    <row r="434" spans="15:15" s="7" customFormat="1">
      <c r="O434" s="10"/>
    </row>
    <row r="435" spans="15:15" s="7" customFormat="1">
      <c r="O435" s="10"/>
    </row>
    <row r="436" spans="15:15" s="7" customFormat="1">
      <c r="O436" s="10"/>
    </row>
    <row r="437" spans="15:15" s="7" customFormat="1">
      <c r="O437" s="10"/>
    </row>
    <row r="438" spans="15:15" s="7" customFormat="1">
      <c r="O438" s="10"/>
    </row>
    <row r="439" spans="15:15" s="7" customFormat="1">
      <c r="O439" s="10"/>
    </row>
    <row r="440" spans="15:15" s="7" customFormat="1">
      <c r="O440" s="10"/>
    </row>
    <row r="441" spans="15:15" s="7" customFormat="1">
      <c r="O441" s="10"/>
    </row>
    <row r="442" spans="15:15" s="7" customFormat="1">
      <c r="O442" s="10"/>
    </row>
    <row r="443" spans="15:15" s="7" customFormat="1">
      <c r="O443" s="10"/>
    </row>
    <row r="444" spans="15:15" s="7" customFormat="1">
      <c r="O444" s="10"/>
    </row>
    <row r="445" spans="15:15" s="7" customFormat="1">
      <c r="O445" s="10"/>
    </row>
    <row r="446" spans="15:15" s="7" customFormat="1">
      <c r="O446" s="10"/>
    </row>
    <row r="447" spans="15:15" s="7" customFormat="1">
      <c r="O447" s="10"/>
    </row>
    <row r="448" spans="15:15" s="7" customFormat="1">
      <c r="O448" s="10"/>
    </row>
    <row r="449" spans="15:15" s="7" customFormat="1">
      <c r="O449" s="10"/>
    </row>
    <row r="450" spans="15:15" s="7" customFormat="1">
      <c r="O450" s="10"/>
    </row>
    <row r="451" spans="15:15" s="7" customFormat="1">
      <c r="O451" s="10"/>
    </row>
    <row r="452" spans="15:15" s="7" customFormat="1">
      <c r="O452" s="10"/>
    </row>
    <row r="453" spans="15:15" s="7" customFormat="1">
      <c r="O453" s="10"/>
    </row>
    <row r="454" spans="15:15" s="7" customFormat="1">
      <c r="O454" s="10"/>
    </row>
    <row r="455" spans="15:15" s="7" customFormat="1">
      <c r="O455" s="10"/>
    </row>
    <row r="456" spans="15:15" s="7" customFormat="1">
      <c r="O456" s="10"/>
    </row>
    <row r="457" spans="15:15" s="7" customFormat="1">
      <c r="O457" s="10"/>
    </row>
    <row r="458" spans="15:15" s="7" customFormat="1">
      <c r="O458" s="10"/>
    </row>
    <row r="459" spans="15:15" s="7" customFormat="1">
      <c r="O459" s="10"/>
    </row>
    <row r="460" spans="15:15" s="7" customFormat="1">
      <c r="O460" s="10"/>
    </row>
    <row r="461" spans="15:15" s="7" customFormat="1">
      <c r="O461" s="10"/>
    </row>
    <row r="462" spans="15:15" s="7" customFormat="1">
      <c r="O462" s="10"/>
    </row>
    <row r="463" spans="15:15" s="7" customFormat="1">
      <c r="O463" s="10"/>
    </row>
    <row r="464" spans="15:15" s="7" customFormat="1">
      <c r="O464" s="10"/>
    </row>
    <row r="465" spans="15:15" s="7" customFormat="1">
      <c r="O465" s="10"/>
    </row>
    <row r="466" spans="15:15" s="7" customFormat="1">
      <c r="O466" s="10"/>
    </row>
    <row r="467" spans="15:15" s="7" customFormat="1">
      <c r="O467" s="10"/>
    </row>
    <row r="468" spans="15:15" s="7" customFormat="1">
      <c r="O468" s="10"/>
    </row>
    <row r="469" spans="15:15" s="7" customFormat="1">
      <c r="O469" s="10"/>
    </row>
    <row r="470" spans="15:15" s="7" customFormat="1">
      <c r="O470" s="10"/>
    </row>
    <row r="471" spans="15:15" s="7" customFormat="1">
      <c r="O471" s="10"/>
    </row>
    <row r="472" spans="15:15" s="7" customFormat="1">
      <c r="O472" s="10"/>
    </row>
    <row r="473" spans="15:15" s="7" customFormat="1">
      <c r="O473" s="10"/>
    </row>
    <row r="474" spans="15:15" s="7" customFormat="1">
      <c r="O474" s="10"/>
    </row>
    <row r="475" spans="15:15" s="7" customFormat="1">
      <c r="O475" s="10"/>
    </row>
    <row r="476" spans="15:15" s="7" customFormat="1">
      <c r="O476" s="10"/>
    </row>
    <row r="477" spans="15:15" s="7" customFormat="1">
      <c r="O477" s="10"/>
    </row>
    <row r="478" spans="15:15" s="7" customFormat="1">
      <c r="O478" s="10"/>
    </row>
    <row r="479" spans="15:15" s="7" customFormat="1">
      <c r="O479" s="10"/>
    </row>
    <row r="480" spans="15:15" s="7" customFormat="1">
      <c r="O480" s="10"/>
    </row>
    <row r="481" spans="15:15" s="7" customFormat="1">
      <c r="O481" s="10"/>
    </row>
    <row r="482" spans="15:15" s="7" customFormat="1">
      <c r="O482" s="10"/>
    </row>
    <row r="483" spans="15:15" s="7" customFormat="1">
      <c r="O483" s="10"/>
    </row>
    <row r="484" spans="15:15" s="7" customFormat="1">
      <c r="O484" s="10"/>
    </row>
    <row r="485" spans="15:15" s="7" customFormat="1">
      <c r="O485" s="10"/>
    </row>
    <row r="486" spans="15:15" s="7" customFormat="1">
      <c r="O486" s="10"/>
    </row>
    <row r="487" spans="15:15" s="7" customFormat="1">
      <c r="O487" s="10"/>
    </row>
    <row r="488" spans="15:15" s="7" customFormat="1">
      <c r="O488" s="10"/>
    </row>
    <row r="489" spans="15:15" s="7" customFormat="1">
      <c r="O489" s="10"/>
    </row>
    <row r="490" spans="15:15" s="7" customFormat="1">
      <c r="O490" s="10"/>
    </row>
    <row r="491" spans="15:15" s="7" customFormat="1">
      <c r="O491" s="10"/>
    </row>
    <row r="492" spans="15:15" s="7" customFormat="1">
      <c r="O492" s="10"/>
    </row>
    <row r="493" spans="15:15" s="7" customFormat="1">
      <c r="O493" s="10"/>
    </row>
    <row r="494" spans="15:15" s="7" customFormat="1">
      <c r="O494" s="10"/>
    </row>
    <row r="495" spans="15:15" s="7" customFormat="1">
      <c r="O495" s="10"/>
    </row>
    <row r="496" spans="15:15" s="7" customFormat="1">
      <c r="O496" s="10"/>
    </row>
    <row r="497" spans="15:15" s="7" customFormat="1">
      <c r="O497" s="10"/>
    </row>
    <row r="498" spans="15:15" s="7" customFormat="1">
      <c r="O498" s="10"/>
    </row>
    <row r="499" spans="15:15" s="7" customFormat="1">
      <c r="O499" s="10"/>
    </row>
    <row r="500" spans="15:15" s="7" customFormat="1">
      <c r="O500" s="10"/>
    </row>
    <row r="501" spans="15:15" s="7" customFormat="1">
      <c r="O501" s="10"/>
    </row>
    <row r="502" spans="15:15" s="7" customFormat="1">
      <c r="O502" s="10"/>
    </row>
    <row r="503" spans="15:15" s="7" customFormat="1">
      <c r="O503" s="10"/>
    </row>
    <row r="504" spans="15:15" s="7" customFormat="1">
      <c r="O504" s="10"/>
    </row>
    <row r="505" spans="15:15" s="7" customFormat="1">
      <c r="O505" s="10"/>
    </row>
    <row r="506" spans="15:15" s="7" customFormat="1">
      <c r="O506" s="10"/>
    </row>
    <row r="507" spans="15:15" s="7" customFormat="1">
      <c r="O507" s="10"/>
    </row>
    <row r="508" spans="15:15" s="7" customFormat="1">
      <c r="O508" s="10"/>
    </row>
    <row r="509" spans="15:15" s="7" customFormat="1">
      <c r="O509" s="10"/>
    </row>
    <row r="510" spans="15:15" s="7" customFormat="1">
      <c r="O510" s="10"/>
    </row>
    <row r="511" spans="15:15" s="7" customFormat="1">
      <c r="O511" s="10"/>
    </row>
    <row r="512" spans="15:15" s="7" customFormat="1">
      <c r="O512" s="10"/>
    </row>
    <row r="513" spans="15:15" s="7" customFormat="1">
      <c r="O513" s="10"/>
    </row>
    <row r="514" spans="15:15" s="7" customFormat="1">
      <c r="O514" s="10"/>
    </row>
    <row r="515" spans="15:15" s="7" customFormat="1">
      <c r="O515" s="10"/>
    </row>
    <row r="516" spans="15:15" s="7" customFormat="1">
      <c r="O516" s="10"/>
    </row>
    <row r="517" spans="15:15" s="7" customFormat="1">
      <c r="O517" s="10"/>
    </row>
    <row r="518" spans="15:15" s="7" customFormat="1">
      <c r="O518" s="10"/>
    </row>
    <row r="519" spans="15:15" s="7" customFormat="1">
      <c r="O519" s="10"/>
    </row>
    <row r="520" spans="15:15" s="7" customFormat="1">
      <c r="O520" s="10"/>
    </row>
    <row r="521" spans="15:15" s="7" customFormat="1">
      <c r="O521" s="10"/>
    </row>
    <row r="522" spans="15:15" s="7" customFormat="1">
      <c r="O522" s="10"/>
    </row>
    <row r="523" spans="15:15" s="7" customFormat="1">
      <c r="O523" s="10"/>
    </row>
    <row r="524" spans="15:15" s="7" customFormat="1">
      <c r="O524" s="10"/>
    </row>
    <row r="525" spans="15:15" s="7" customFormat="1">
      <c r="O525" s="10"/>
    </row>
    <row r="526" spans="15:15" s="7" customFormat="1">
      <c r="O526" s="10"/>
    </row>
    <row r="527" spans="15:15" s="7" customFormat="1">
      <c r="O527" s="10"/>
    </row>
    <row r="528" spans="15:15" s="7" customFormat="1">
      <c r="O528" s="10"/>
    </row>
    <row r="529" spans="15:15" s="7" customFormat="1">
      <c r="O529" s="10"/>
    </row>
    <row r="530" spans="15:15" s="7" customFormat="1">
      <c r="O530" s="10"/>
    </row>
    <row r="531" spans="15:15" s="7" customFormat="1">
      <c r="O531" s="10"/>
    </row>
    <row r="532" spans="15:15" s="7" customFormat="1">
      <c r="O532" s="10"/>
    </row>
    <row r="533" spans="15:15" s="7" customFormat="1">
      <c r="O533" s="10"/>
    </row>
    <row r="534" spans="15:15" s="7" customFormat="1">
      <c r="O534" s="10"/>
    </row>
    <row r="535" spans="15:15" s="7" customFormat="1">
      <c r="O535" s="10"/>
    </row>
    <row r="536" spans="15:15" s="7" customFormat="1">
      <c r="O536" s="10"/>
    </row>
    <row r="537" spans="15:15" s="7" customFormat="1">
      <c r="O537" s="10"/>
    </row>
    <row r="538" spans="15:15" s="7" customFormat="1">
      <c r="O538" s="10"/>
    </row>
    <row r="539" spans="15:15" s="7" customFormat="1">
      <c r="O539" s="10"/>
    </row>
    <row r="540" spans="15:15" s="7" customFormat="1">
      <c r="O540" s="10"/>
    </row>
    <row r="541" spans="15:15" s="7" customFormat="1">
      <c r="O541" s="10"/>
    </row>
    <row r="542" spans="15:15" s="7" customFormat="1">
      <c r="O542" s="10"/>
    </row>
    <row r="543" spans="15:15" s="7" customFormat="1">
      <c r="O543" s="10"/>
    </row>
    <row r="544" spans="15:15" s="7" customFormat="1">
      <c r="O544" s="10"/>
    </row>
    <row r="545" spans="15:15" s="7" customFormat="1">
      <c r="O545" s="10"/>
    </row>
    <row r="546" spans="15:15" s="7" customFormat="1">
      <c r="O546" s="10"/>
    </row>
    <row r="547" spans="15:15" s="7" customFormat="1">
      <c r="O547" s="10"/>
    </row>
    <row r="548" spans="15:15" s="7" customFormat="1">
      <c r="O548" s="10"/>
    </row>
    <row r="549" spans="15:15" s="7" customFormat="1">
      <c r="O549" s="10"/>
    </row>
    <row r="550" spans="15:15" s="7" customFormat="1">
      <c r="O550" s="10"/>
    </row>
    <row r="551" spans="15:15" s="7" customFormat="1">
      <c r="O551" s="10"/>
    </row>
    <row r="552" spans="15:15" s="7" customFormat="1">
      <c r="O552" s="10"/>
    </row>
    <row r="553" spans="15:15" s="7" customFormat="1">
      <c r="O553" s="10"/>
    </row>
    <row r="554" spans="15:15" s="7" customFormat="1">
      <c r="O554" s="10"/>
    </row>
    <row r="555" spans="15:15" s="7" customFormat="1">
      <c r="O555" s="10"/>
    </row>
    <row r="556" spans="15:15" s="7" customFormat="1">
      <c r="O556" s="10"/>
    </row>
    <row r="557" spans="15:15" s="7" customFormat="1">
      <c r="O557" s="10"/>
    </row>
    <row r="558" spans="15:15" s="7" customFormat="1">
      <c r="O558" s="10"/>
    </row>
    <row r="559" spans="15:15" s="7" customFormat="1">
      <c r="O559" s="10"/>
    </row>
    <row r="560" spans="15:15" s="7" customFormat="1">
      <c r="O560" s="10"/>
    </row>
    <row r="561" spans="15:15" s="7" customFormat="1">
      <c r="O561" s="10"/>
    </row>
    <row r="562" spans="15:15" s="7" customFormat="1">
      <c r="O562" s="10"/>
    </row>
    <row r="563" spans="15:15" s="7" customFormat="1">
      <c r="O563" s="10"/>
    </row>
    <row r="564" spans="15:15" s="7" customFormat="1">
      <c r="O564" s="10"/>
    </row>
    <row r="565" spans="15:15" s="7" customFormat="1">
      <c r="O565" s="10"/>
    </row>
    <row r="566" spans="15:15" s="7" customFormat="1">
      <c r="O566" s="10"/>
    </row>
    <row r="567" spans="15:15" s="7" customFormat="1">
      <c r="O567" s="10"/>
    </row>
    <row r="568" spans="15:15" s="7" customFormat="1">
      <c r="O568" s="10"/>
    </row>
    <row r="569" spans="15:15" s="7" customFormat="1">
      <c r="O569" s="10"/>
    </row>
    <row r="570" spans="15:15" s="7" customFormat="1">
      <c r="O570" s="10"/>
    </row>
    <row r="571" spans="15:15" s="7" customFormat="1">
      <c r="O571" s="10"/>
    </row>
    <row r="572" spans="15:15" s="7" customFormat="1">
      <c r="O572" s="10"/>
    </row>
    <row r="573" spans="15:15" s="7" customFormat="1">
      <c r="O573" s="10"/>
    </row>
    <row r="574" spans="15:15" s="7" customFormat="1">
      <c r="O574" s="10"/>
    </row>
    <row r="575" spans="15:15" s="7" customFormat="1">
      <c r="O575" s="10"/>
    </row>
    <row r="576" spans="15:15" s="7" customFormat="1">
      <c r="O576" s="10"/>
    </row>
    <row r="577" spans="15:15" s="7" customFormat="1">
      <c r="O577" s="10"/>
    </row>
    <row r="578" spans="15:15" s="7" customFormat="1">
      <c r="O578" s="10"/>
    </row>
    <row r="579" spans="15:15" s="7" customFormat="1">
      <c r="O579" s="10"/>
    </row>
    <row r="580" spans="15:15" s="7" customFormat="1">
      <c r="O580" s="10"/>
    </row>
    <row r="581" spans="15:15" s="7" customFormat="1">
      <c r="O581" s="10"/>
    </row>
    <row r="582" spans="15:15" s="7" customFormat="1">
      <c r="O582" s="10"/>
    </row>
    <row r="583" spans="15:15" s="7" customFormat="1">
      <c r="O583" s="10"/>
    </row>
    <row r="584" spans="15:15" s="7" customFormat="1">
      <c r="O584" s="10"/>
    </row>
    <row r="585" spans="15:15" s="7" customFormat="1">
      <c r="O585" s="10"/>
    </row>
    <row r="586" spans="15:15" s="7" customFormat="1">
      <c r="O586" s="10"/>
    </row>
    <row r="587" spans="15:15" s="7" customFormat="1">
      <c r="O587" s="10"/>
    </row>
    <row r="588" spans="15:15" s="7" customFormat="1">
      <c r="O588" s="10"/>
    </row>
    <row r="589" spans="15:15" s="7" customFormat="1">
      <c r="O589" s="10"/>
    </row>
    <row r="590" spans="15:15" s="7" customFormat="1">
      <c r="O590" s="10"/>
    </row>
    <row r="591" spans="15:15" s="7" customFormat="1">
      <c r="O591" s="10"/>
    </row>
    <row r="592" spans="15:15" s="7" customFormat="1">
      <c r="O592" s="10"/>
    </row>
    <row r="593" spans="15:15" s="7" customFormat="1">
      <c r="O593" s="10"/>
    </row>
    <row r="594" spans="15:15" s="7" customFormat="1">
      <c r="O594" s="10"/>
    </row>
    <row r="595" spans="15:15" s="7" customFormat="1">
      <c r="O595" s="10"/>
    </row>
    <row r="596" spans="15:15" s="7" customFormat="1">
      <c r="O596" s="10"/>
    </row>
    <row r="597" spans="15:15" s="7" customFormat="1">
      <c r="O597" s="10"/>
    </row>
    <row r="598" spans="15:15" s="7" customFormat="1">
      <c r="O598" s="10"/>
    </row>
    <row r="599" spans="15:15" s="7" customFormat="1">
      <c r="O599" s="10"/>
    </row>
    <row r="600" spans="15:15" s="7" customFormat="1">
      <c r="O600" s="10"/>
    </row>
    <row r="601" spans="15:15" s="7" customFormat="1">
      <c r="O601" s="10"/>
    </row>
    <row r="602" spans="15:15" s="7" customFormat="1">
      <c r="O602" s="10"/>
    </row>
    <row r="603" spans="15:15" s="7" customFormat="1">
      <c r="O603" s="10"/>
    </row>
    <row r="604" spans="15:15" s="7" customFormat="1">
      <c r="O604" s="10"/>
    </row>
    <row r="605" spans="15:15" s="7" customFormat="1">
      <c r="O605" s="10"/>
    </row>
    <row r="606" spans="15:15" s="7" customFormat="1">
      <c r="O606" s="10"/>
    </row>
    <row r="607" spans="15:15" s="7" customFormat="1">
      <c r="O607" s="10"/>
    </row>
    <row r="608" spans="15:15" s="7" customFormat="1">
      <c r="O608" s="10"/>
    </row>
    <row r="609" spans="15:15" s="7" customFormat="1">
      <c r="O609" s="10"/>
    </row>
    <row r="610" spans="15:15" s="7" customFormat="1">
      <c r="O610" s="10"/>
    </row>
    <row r="611" spans="15:15" s="7" customFormat="1">
      <c r="O611" s="10"/>
    </row>
    <row r="612" spans="15:15" s="7" customFormat="1">
      <c r="O612" s="10"/>
    </row>
    <row r="613" spans="15:15" s="7" customFormat="1">
      <c r="O613" s="10"/>
    </row>
    <row r="614" spans="15:15" s="7" customFormat="1">
      <c r="O614" s="10"/>
    </row>
    <row r="615" spans="15:15" s="7" customFormat="1">
      <c r="O615" s="10"/>
    </row>
    <row r="616" spans="15:15" s="7" customFormat="1">
      <c r="O616" s="10"/>
    </row>
    <row r="617" spans="15:15" s="7" customFormat="1">
      <c r="O617" s="10"/>
    </row>
    <row r="618" spans="15:15" s="7" customFormat="1">
      <c r="O618" s="10"/>
    </row>
    <row r="619" spans="15:15" s="7" customFormat="1">
      <c r="O619" s="10"/>
    </row>
    <row r="620" spans="15:15" s="7" customFormat="1">
      <c r="O620" s="10"/>
    </row>
    <row r="621" spans="15:15" s="7" customFormat="1">
      <c r="O621" s="10"/>
    </row>
    <row r="622" spans="15:15" s="7" customFormat="1">
      <c r="O622" s="10"/>
    </row>
    <row r="623" spans="15:15" s="7" customFormat="1">
      <c r="O623" s="10"/>
    </row>
    <row r="624" spans="15:15" s="7" customFormat="1">
      <c r="O624" s="10"/>
    </row>
    <row r="625" spans="15:15" s="7" customFormat="1">
      <c r="O625" s="10"/>
    </row>
    <row r="626" spans="15:15" s="7" customFormat="1">
      <c r="O626" s="10"/>
    </row>
    <row r="627" spans="15:15" s="7" customFormat="1">
      <c r="O627" s="10"/>
    </row>
    <row r="628" spans="15:15" s="7" customFormat="1">
      <c r="O628" s="10"/>
    </row>
    <row r="629" spans="15:15" s="7" customFormat="1">
      <c r="O629" s="10"/>
    </row>
    <row r="630" spans="15:15" s="7" customFormat="1">
      <c r="O630" s="10"/>
    </row>
    <row r="631" spans="15:15" s="7" customFormat="1">
      <c r="O631" s="10"/>
    </row>
    <row r="632" spans="15:15" s="7" customFormat="1">
      <c r="O632" s="10"/>
    </row>
    <row r="633" spans="15:15" s="7" customFormat="1">
      <c r="O633" s="10"/>
    </row>
    <row r="634" spans="15:15" s="7" customFormat="1">
      <c r="O634" s="10"/>
    </row>
    <row r="635" spans="15:15" s="7" customFormat="1">
      <c r="O635" s="10"/>
    </row>
    <row r="636" spans="15:15" s="7" customFormat="1">
      <c r="O636" s="10"/>
    </row>
    <row r="637" spans="15:15" s="7" customFormat="1">
      <c r="O637" s="10"/>
    </row>
    <row r="638" spans="15:15" s="7" customFormat="1">
      <c r="O638" s="10"/>
    </row>
    <row r="639" spans="15:15" s="7" customFormat="1">
      <c r="O639" s="10"/>
    </row>
    <row r="640" spans="15:15" s="7" customFormat="1">
      <c r="O640" s="10"/>
    </row>
    <row r="641" spans="15:15" s="7" customFormat="1">
      <c r="O641" s="10"/>
    </row>
    <row r="642" spans="15:15" s="7" customFormat="1">
      <c r="O642" s="10"/>
    </row>
    <row r="643" spans="15:15" s="7" customFormat="1">
      <c r="O643" s="10"/>
    </row>
    <row r="644" spans="15:15" s="7" customFormat="1">
      <c r="O644" s="10"/>
    </row>
    <row r="645" spans="15:15" s="7" customFormat="1">
      <c r="O645" s="10"/>
    </row>
    <row r="646" spans="15:15" s="7" customFormat="1">
      <c r="O646" s="10"/>
    </row>
    <row r="647" spans="15:15" s="7" customFormat="1">
      <c r="O647" s="10"/>
    </row>
    <row r="648" spans="15:15" s="7" customFormat="1">
      <c r="O648" s="10"/>
    </row>
    <row r="649" spans="15:15" s="7" customFormat="1">
      <c r="O649" s="10"/>
    </row>
    <row r="650" spans="15:15" s="7" customFormat="1">
      <c r="O650" s="10"/>
    </row>
    <row r="651" spans="15:15" s="7" customFormat="1">
      <c r="O651" s="10"/>
    </row>
    <row r="652" spans="15:15" s="7" customFormat="1">
      <c r="O652" s="10"/>
    </row>
    <row r="653" spans="15:15" s="7" customFormat="1">
      <c r="O653" s="10"/>
    </row>
    <row r="654" spans="15:15" s="7" customFormat="1">
      <c r="O654" s="10"/>
    </row>
    <row r="655" spans="15:15" s="7" customFormat="1">
      <c r="O655" s="10"/>
    </row>
    <row r="656" spans="15:15" s="7" customFormat="1">
      <c r="O656" s="10"/>
    </row>
    <row r="657" spans="15:15" s="7" customFormat="1">
      <c r="O657" s="10"/>
    </row>
    <row r="658" spans="15:15" s="7" customFormat="1">
      <c r="O658" s="10"/>
    </row>
    <row r="659" spans="15:15" s="7" customFormat="1">
      <c r="O659" s="10"/>
    </row>
    <row r="660" spans="15:15" s="7" customFormat="1">
      <c r="O660" s="10"/>
    </row>
    <row r="661" spans="15:15" s="7" customFormat="1">
      <c r="O661" s="10"/>
    </row>
    <row r="662" spans="15:15" s="7" customFormat="1">
      <c r="O662" s="10"/>
    </row>
    <row r="663" spans="15:15" s="7" customFormat="1">
      <c r="O663" s="10"/>
    </row>
    <row r="664" spans="15:15" s="7" customFormat="1">
      <c r="O664" s="10"/>
    </row>
    <row r="665" spans="15:15" s="7" customFormat="1">
      <c r="O665" s="10"/>
    </row>
    <row r="666" spans="15:15" s="7" customFormat="1">
      <c r="O666" s="10"/>
    </row>
    <row r="667" spans="15:15" s="7" customFormat="1">
      <c r="O667" s="10"/>
    </row>
    <row r="668" spans="15:15" s="7" customFormat="1">
      <c r="O668" s="10"/>
    </row>
    <row r="669" spans="15:15" s="7" customFormat="1">
      <c r="O669" s="10"/>
    </row>
    <row r="670" spans="15:15" s="7" customFormat="1">
      <c r="O670" s="10"/>
    </row>
    <row r="671" spans="15:15" s="7" customFormat="1">
      <c r="O671" s="10"/>
    </row>
    <row r="672" spans="15:15" s="7" customFormat="1">
      <c r="O672" s="10"/>
    </row>
    <row r="673" spans="15:15" s="7" customFormat="1">
      <c r="O673" s="10"/>
    </row>
    <row r="674" spans="15:15" s="7" customFormat="1">
      <c r="O674" s="10"/>
    </row>
    <row r="675" spans="15:15" s="7" customFormat="1">
      <c r="O675" s="10"/>
    </row>
    <row r="676" spans="15:15" s="7" customFormat="1">
      <c r="O676" s="10"/>
    </row>
    <row r="677" spans="15:15" s="7" customFormat="1">
      <c r="O677" s="10"/>
    </row>
    <row r="678" spans="15:15" s="7" customFormat="1">
      <c r="O678" s="10"/>
    </row>
    <row r="679" spans="15:15" s="7" customFormat="1">
      <c r="O679" s="10"/>
    </row>
    <row r="680" spans="15:15" s="7" customFormat="1">
      <c r="O680" s="10"/>
    </row>
    <row r="681" spans="15:15" s="7" customFormat="1">
      <c r="O681" s="10"/>
    </row>
    <row r="682" spans="15:15" s="7" customFormat="1">
      <c r="O682" s="10"/>
    </row>
    <row r="683" spans="15:15" s="7" customFormat="1">
      <c r="O683" s="10"/>
    </row>
    <row r="684" spans="15:15" s="7" customFormat="1">
      <c r="O684" s="10"/>
    </row>
    <row r="685" spans="15:15" s="7" customFormat="1">
      <c r="O685" s="10"/>
    </row>
    <row r="686" spans="15:15" s="7" customFormat="1">
      <c r="O686" s="10"/>
    </row>
    <row r="687" spans="15:15" s="7" customFormat="1">
      <c r="O687" s="10"/>
    </row>
    <row r="688" spans="15:15" s="7" customFormat="1">
      <c r="O688" s="10"/>
    </row>
    <row r="689" spans="15:15" s="7" customFormat="1">
      <c r="O689" s="10"/>
    </row>
    <row r="690" spans="15:15" s="7" customFormat="1">
      <c r="O690" s="10"/>
    </row>
    <row r="691" spans="15:15" s="7" customFormat="1">
      <c r="O691" s="10"/>
    </row>
    <row r="692" spans="15:15" s="7" customFormat="1">
      <c r="O692" s="10"/>
    </row>
    <row r="693" spans="15:15" s="7" customFormat="1">
      <c r="O693" s="10"/>
    </row>
    <row r="694" spans="15:15" s="7" customFormat="1">
      <c r="O694" s="10"/>
    </row>
    <row r="695" spans="15:15" s="7" customFormat="1">
      <c r="O695" s="10"/>
    </row>
    <row r="696" spans="15:15" s="7" customFormat="1">
      <c r="O696" s="10"/>
    </row>
    <row r="697" spans="15:15" s="7" customFormat="1">
      <c r="O697" s="10"/>
    </row>
    <row r="698" spans="15:15" s="7" customFormat="1">
      <c r="O698" s="10"/>
    </row>
    <row r="699" spans="15:15" s="7" customFormat="1">
      <c r="O699" s="10"/>
    </row>
    <row r="700" spans="15:15" s="7" customFormat="1">
      <c r="O700" s="10"/>
    </row>
    <row r="701" spans="15:15" s="7" customFormat="1">
      <c r="O701" s="10"/>
    </row>
    <row r="702" spans="15:15" s="7" customFormat="1">
      <c r="O702" s="10"/>
    </row>
    <row r="703" spans="15:15" s="7" customFormat="1">
      <c r="O703" s="10"/>
    </row>
    <row r="704" spans="15:15" s="7" customFormat="1">
      <c r="O704" s="10"/>
    </row>
    <row r="705" spans="15:15" s="7" customFormat="1">
      <c r="O705" s="10"/>
    </row>
    <row r="706" spans="15:15" s="7" customFormat="1">
      <c r="O706" s="10"/>
    </row>
    <row r="707" spans="15:15" s="7" customFormat="1">
      <c r="O707" s="10"/>
    </row>
    <row r="708" spans="15:15" s="7" customFormat="1">
      <c r="O708" s="10"/>
    </row>
    <row r="709" spans="15:15" s="7" customFormat="1">
      <c r="O709" s="10"/>
    </row>
    <row r="710" spans="15:15" s="7" customFormat="1">
      <c r="O710" s="10"/>
    </row>
    <row r="711" spans="15:15" s="7" customFormat="1">
      <c r="O711" s="10"/>
    </row>
    <row r="712" spans="15:15" s="7" customFormat="1">
      <c r="O712" s="10"/>
    </row>
    <row r="713" spans="15:15" s="7" customFormat="1">
      <c r="O713" s="10"/>
    </row>
    <row r="714" spans="15:15" s="7" customFormat="1">
      <c r="O714" s="10"/>
    </row>
    <row r="715" spans="15:15" s="7" customFormat="1">
      <c r="O715" s="10"/>
    </row>
    <row r="716" spans="15:15" s="7" customFormat="1">
      <c r="O716" s="10"/>
    </row>
    <row r="717" spans="15:15" s="7" customFormat="1">
      <c r="O717" s="10"/>
    </row>
    <row r="718" spans="15:15" s="7" customFormat="1">
      <c r="O718" s="10"/>
    </row>
    <row r="719" spans="15:15" s="7" customFormat="1">
      <c r="O719" s="10"/>
    </row>
    <row r="720" spans="15:15" s="7" customFormat="1">
      <c r="O720" s="10"/>
    </row>
    <row r="721" spans="15:15" s="7" customFormat="1">
      <c r="O721" s="10"/>
    </row>
    <row r="722" spans="15:15" s="7" customFormat="1">
      <c r="O722" s="10"/>
    </row>
    <row r="723" spans="15:15" s="7" customFormat="1">
      <c r="O723" s="10"/>
    </row>
    <row r="724" spans="15:15" s="7" customFormat="1">
      <c r="O724" s="10"/>
    </row>
    <row r="725" spans="15:15" s="7" customFormat="1">
      <c r="O725" s="10"/>
    </row>
    <row r="726" spans="15:15" s="7" customFormat="1">
      <c r="O726" s="10"/>
    </row>
    <row r="727" spans="15:15" s="7" customFormat="1">
      <c r="O727" s="10"/>
    </row>
    <row r="728" spans="15:15" s="7" customFormat="1">
      <c r="O728" s="10"/>
    </row>
    <row r="729" spans="15:15" s="7" customFormat="1">
      <c r="O729" s="10"/>
    </row>
    <row r="730" spans="15:15" s="7" customFormat="1">
      <c r="O730" s="10"/>
    </row>
    <row r="731" spans="15:15" s="7" customFormat="1">
      <c r="O731" s="10"/>
    </row>
    <row r="732" spans="15:15" s="7" customFormat="1">
      <c r="O732" s="10"/>
    </row>
    <row r="733" spans="15:15" s="7" customFormat="1">
      <c r="O733" s="10"/>
    </row>
    <row r="734" spans="15:15" s="7" customFormat="1">
      <c r="O734" s="10"/>
    </row>
    <row r="735" spans="15:15" s="7" customFormat="1">
      <c r="O735" s="10"/>
    </row>
    <row r="736" spans="15:15" s="7" customFormat="1">
      <c r="O736" s="10"/>
    </row>
    <row r="737" spans="15:15" s="7" customFormat="1">
      <c r="O737" s="10"/>
    </row>
    <row r="738" spans="15:15" s="7" customFormat="1">
      <c r="O738" s="10"/>
    </row>
    <row r="739" spans="15:15" s="7" customFormat="1">
      <c r="O739" s="10"/>
    </row>
    <row r="740" spans="15:15" s="7" customFormat="1">
      <c r="O740" s="10"/>
    </row>
    <row r="741" spans="15:15" s="7" customFormat="1">
      <c r="O741" s="10"/>
    </row>
    <row r="742" spans="15:15" s="7" customFormat="1">
      <c r="O742" s="10"/>
    </row>
    <row r="743" spans="15:15" s="7" customFormat="1">
      <c r="O743" s="10"/>
    </row>
    <row r="744" spans="15:15" s="7" customFormat="1">
      <c r="O744" s="10"/>
    </row>
    <row r="745" spans="15:15" s="7" customFormat="1">
      <c r="O745" s="10"/>
    </row>
    <row r="746" spans="15:15" s="7" customFormat="1">
      <c r="O746" s="10"/>
    </row>
    <row r="747" spans="15:15" s="7" customFormat="1">
      <c r="O747" s="10"/>
    </row>
    <row r="748" spans="15:15" s="7" customFormat="1">
      <c r="O748" s="10"/>
    </row>
    <row r="749" spans="15:15" s="7" customFormat="1">
      <c r="O749" s="10"/>
    </row>
    <row r="750" spans="15:15" s="7" customFormat="1">
      <c r="O750" s="10"/>
    </row>
    <row r="751" spans="15:15" s="7" customFormat="1">
      <c r="O751" s="10"/>
    </row>
    <row r="752" spans="15:15" s="7" customFormat="1">
      <c r="O752" s="10"/>
    </row>
    <row r="753" spans="15:15" s="7" customFormat="1">
      <c r="O753" s="10"/>
    </row>
    <row r="754" spans="15:15" s="7" customFormat="1">
      <c r="O754" s="10"/>
    </row>
    <row r="755" spans="15:15" s="7" customFormat="1">
      <c r="O755" s="10"/>
    </row>
    <row r="756" spans="15:15" s="7" customFormat="1">
      <c r="O756" s="10"/>
    </row>
    <row r="757" spans="15:15" s="7" customFormat="1">
      <c r="O757" s="10"/>
    </row>
    <row r="758" spans="15:15" s="7" customFormat="1">
      <c r="O758" s="10"/>
    </row>
    <row r="759" spans="15:15" s="7" customFormat="1">
      <c r="O759" s="10"/>
    </row>
    <row r="760" spans="15:15" s="7" customFormat="1">
      <c r="O760" s="10"/>
    </row>
    <row r="761" spans="15:15" s="7" customFormat="1">
      <c r="O761" s="10"/>
    </row>
    <row r="762" spans="15:15" s="7" customFormat="1">
      <c r="O762" s="10"/>
    </row>
    <row r="763" spans="15:15" s="7" customFormat="1">
      <c r="O763" s="10"/>
    </row>
    <row r="764" spans="15:15" s="7" customFormat="1">
      <c r="O764" s="10"/>
    </row>
    <row r="765" spans="15:15" s="7" customFormat="1">
      <c r="O765" s="10"/>
    </row>
    <row r="766" spans="15:15" s="7" customFormat="1">
      <c r="O766" s="10"/>
    </row>
    <row r="767" spans="15:15" s="7" customFormat="1">
      <c r="O767" s="10"/>
    </row>
    <row r="768" spans="15:15" s="7" customFormat="1">
      <c r="O768" s="10"/>
    </row>
    <row r="769" spans="15:15" s="7" customFormat="1">
      <c r="O769" s="10"/>
    </row>
    <row r="770" spans="15:15" s="7" customFormat="1">
      <c r="O770" s="10"/>
    </row>
    <row r="771" spans="15:15" s="7" customFormat="1">
      <c r="O771" s="10"/>
    </row>
    <row r="772" spans="15:15" s="7" customFormat="1">
      <c r="O772" s="10"/>
    </row>
    <row r="773" spans="15:15" s="7" customFormat="1">
      <c r="O773" s="10"/>
    </row>
    <row r="774" spans="15:15" s="7" customFormat="1">
      <c r="O774" s="10"/>
    </row>
    <row r="775" spans="15:15" s="7" customFormat="1">
      <c r="O775" s="10"/>
    </row>
    <row r="776" spans="15:15" s="7" customFormat="1">
      <c r="O776" s="10"/>
    </row>
    <row r="777" spans="15:15" s="7" customFormat="1">
      <c r="O777" s="10"/>
    </row>
    <row r="778" spans="15:15" s="7" customFormat="1">
      <c r="O778" s="10"/>
    </row>
    <row r="779" spans="15:15" s="7" customFormat="1">
      <c r="O779" s="10"/>
    </row>
    <row r="780" spans="15:15" s="7" customFormat="1">
      <c r="O780" s="10"/>
    </row>
    <row r="781" spans="15:15" s="7" customFormat="1">
      <c r="O781" s="10"/>
    </row>
    <row r="782" spans="15:15" s="7" customFormat="1">
      <c r="O782" s="10"/>
    </row>
    <row r="783" spans="15:15" s="7" customFormat="1">
      <c r="O783" s="10"/>
    </row>
    <row r="784" spans="15:15" s="7" customFormat="1">
      <c r="O784" s="10"/>
    </row>
    <row r="785" spans="15:15" s="7" customFormat="1">
      <c r="O785" s="10"/>
    </row>
    <row r="786" spans="15:15" s="7" customFormat="1">
      <c r="O786" s="10"/>
    </row>
    <row r="787" spans="15:15" s="7" customFormat="1">
      <c r="O787" s="10"/>
    </row>
    <row r="788" spans="15:15" s="7" customFormat="1">
      <c r="O788" s="10"/>
    </row>
    <row r="789" spans="15:15" s="7" customFormat="1">
      <c r="O789" s="10"/>
    </row>
    <row r="790" spans="15:15" s="7" customFormat="1">
      <c r="O790" s="10"/>
    </row>
    <row r="791" spans="15:15" s="7" customFormat="1">
      <c r="O791" s="10"/>
    </row>
    <row r="792" spans="15:15" s="7" customFormat="1">
      <c r="O792" s="10"/>
    </row>
    <row r="793" spans="15:15" s="7" customFormat="1">
      <c r="O793" s="10"/>
    </row>
    <row r="794" spans="15:15" s="7" customFormat="1">
      <c r="O794" s="10"/>
    </row>
    <row r="795" spans="15:15" s="7" customFormat="1">
      <c r="O795" s="10"/>
    </row>
    <row r="796" spans="15:15" s="7" customFormat="1">
      <c r="O796" s="10"/>
    </row>
    <row r="797" spans="15:15" s="7" customFormat="1">
      <c r="O797" s="10"/>
    </row>
    <row r="798" spans="15:15" s="7" customFormat="1">
      <c r="O798" s="10"/>
    </row>
    <row r="799" spans="15:15" s="7" customFormat="1">
      <c r="O799" s="10"/>
    </row>
    <row r="800" spans="15:15" s="7" customFormat="1">
      <c r="O800" s="10"/>
    </row>
    <row r="801" spans="15:15" s="7" customFormat="1">
      <c r="O801" s="10"/>
    </row>
    <row r="802" spans="15:15" s="7" customFormat="1">
      <c r="O802" s="10"/>
    </row>
    <row r="803" spans="15:15" s="7" customFormat="1">
      <c r="O803" s="10"/>
    </row>
    <row r="804" spans="15:15" s="7" customFormat="1">
      <c r="O804" s="10"/>
    </row>
    <row r="805" spans="15:15" s="7" customFormat="1">
      <c r="O805" s="10"/>
    </row>
    <row r="806" spans="15:15" s="7" customFormat="1">
      <c r="O806" s="10"/>
    </row>
    <row r="807" spans="15:15" s="7" customFormat="1">
      <c r="O807" s="10"/>
    </row>
    <row r="808" spans="15:15" s="7" customFormat="1">
      <c r="O808" s="10"/>
    </row>
    <row r="809" spans="15:15" s="7" customFormat="1">
      <c r="O809" s="10"/>
    </row>
    <row r="810" spans="15:15" s="7" customFormat="1">
      <c r="O810" s="10"/>
    </row>
    <row r="811" spans="15:15" s="7" customFormat="1">
      <c r="O811" s="10"/>
    </row>
    <row r="812" spans="15:15" s="7" customFormat="1">
      <c r="O812" s="10"/>
    </row>
    <row r="813" spans="15:15" s="7" customFormat="1">
      <c r="O813" s="10"/>
    </row>
    <row r="814" spans="15:15" s="7" customFormat="1">
      <c r="O814" s="10"/>
    </row>
    <row r="815" spans="15:15" s="7" customFormat="1">
      <c r="O815" s="10"/>
    </row>
    <row r="816" spans="15:15" s="7" customFormat="1">
      <c r="O816" s="10"/>
    </row>
    <row r="817" spans="15:15" s="7" customFormat="1">
      <c r="O817" s="10"/>
    </row>
    <row r="818" spans="15:15" s="7" customFormat="1">
      <c r="O818" s="10"/>
    </row>
    <row r="819" spans="15:15" s="7" customFormat="1">
      <c r="O819" s="10"/>
    </row>
    <row r="820" spans="15:15" s="7" customFormat="1">
      <c r="O820" s="10"/>
    </row>
    <row r="821" spans="15:15" s="7" customFormat="1">
      <c r="O821" s="10"/>
    </row>
    <row r="822" spans="15:15" s="7" customFormat="1">
      <c r="O822" s="10"/>
    </row>
    <row r="823" spans="15:15" s="7" customFormat="1">
      <c r="O823" s="10"/>
    </row>
    <row r="824" spans="15:15" s="7" customFormat="1">
      <c r="O824" s="10"/>
    </row>
    <row r="825" spans="15:15" s="7" customFormat="1">
      <c r="O825" s="10"/>
    </row>
    <row r="826" spans="15:15" s="7" customFormat="1">
      <c r="O826" s="10"/>
    </row>
    <row r="827" spans="15:15" s="7" customFormat="1">
      <c r="O827" s="10"/>
    </row>
    <row r="828" spans="15:15" s="7" customFormat="1">
      <c r="O828" s="10"/>
    </row>
    <row r="829" spans="15:15" s="7" customFormat="1">
      <c r="O829" s="10"/>
    </row>
    <row r="830" spans="15:15" s="7" customFormat="1">
      <c r="O830" s="10"/>
    </row>
    <row r="831" spans="15:15" s="7" customFormat="1">
      <c r="O831" s="10"/>
    </row>
    <row r="832" spans="15:15" s="7" customFormat="1">
      <c r="O832" s="10"/>
    </row>
    <row r="833" spans="15:15" s="7" customFormat="1">
      <c r="O833" s="10"/>
    </row>
    <row r="834" spans="15:15" s="7" customFormat="1">
      <c r="O834" s="10"/>
    </row>
    <row r="835" spans="15:15" s="7" customFormat="1">
      <c r="O835" s="10"/>
    </row>
    <row r="836" spans="15:15" s="7" customFormat="1">
      <c r="O836" s="10"/>
    </row>
    <row r="837" spans="15:15" s="7" customFormat="1">
      <c r="O837" s="10"/>
    </row>
    <row r="838" spans="15:15" s="7" customFormat="1">
      <c r="O838" s="10"/>
    </row>
    <row r="839" spans="15:15" s="7" customFormat="1">
      <c r="O839" s="10"/>
    </row>
    <row r="840" spans="15:15" s="7" customFormat="1">
      <c r="O840" s="10"/>
    </row>
    <row r="841" spans="15:15" s="7" customFormat="1">
      <c r="O841" s="10"/>
    </row>
    <row r="842" spans="15:15" s="7" customFormat="1">
      <c r="O842" s="10"/>
    </row>
    <row r="843" spans="15:15" s="7" customFormat="1">
      <c r="O843" s="10"/>
    </row>
    <row r="844" spans="15:15" s="7" customFormat="1">
      <c r="O844" s="10"/>
    </row>
    <row r="845" spans="15:15" s="7" customFormat="1">
      <c r="O845" s="10"/>
    </row>
    <row r="846" spans="15:15" s="7" customFormat="1">
      <c r="O846" s="10"/>
    </row>
    <row r="847" spans="15:15" s="7" customFormat="1">
      <c r="O847" s="10"/>
    </row>
    <row r="848" spans="15:15" s="7" customFormat="1">
      <c r="O848" s="10"/>
    </row>
    <row r="849" spans="15:15" s="7" customFormat="1">
      <c r="O849" s="10"/>
    </row>
    <row r="850" spans="15:15" s="7" customFormat="1">
      <c r="O850" s="10"/>
    </row>
    <row r="851" spans="15:15" s="7" customFormat="1">
      <c r="O851" s="10"/>
    </row>
    <row r="852" spans="15:15" s="7" customFormat="1">
      <c r="O852" s="10"/>
    </row>
    <row r="853" spans="15:15" s="7" customFormat="1">
      <c r="O853" s="10"/>
    </row>
    <row r="854" spans="15:15" s="7" customFormat="1">
      <c r="O854" s="10"/>
    </row>
    <row r="855" spans="15:15" s="7" customFormat="1">
      <c r="O855" s="10"/>
    </row>
    <row r="856" spans="15:15" s="7" customFormat="1">
      <c r="O856" s="10"/>
    </row>
    <row r="857" spans="15:15" s="7" customFormat="1">
      <c r="O857" s="10"/>
    </row>
    <row r="858" spans="15:15" s="7" customFormat="1">
      <c r="O858" s="10"/>
    </row>
    <row r="859" spans="15:15" s="7" customFormat="1">
      <c r="O859" s="10"/>
    </row>
    <row r="860" spans="15:15" s="7" customFormat="1">
      <c r="O860" s="10"/>
    </row>
    <row r="861" spans="15:15" s="7" customFormat="1">
      <c r="O861" s="10"/>
    </row>
    <row r="862" spans="15:15" s="7" customFormat="1">
      <c r="O862" s="10"/>
    </row>
    <row r="863" spans="15:15" s="7" customFormat="1">
      <c r="O863" s="10"/>
    </row>
    <row r="864" spans="15:15" s="7" customFormat="1">
      <c r="O864" s="10"/>
    </row>
    <row r="865" spans="15:15" s="7" customFormat="1">
      <c r="O865" s="10"/>
    </row>
    <row r="866" spans="15:15" s="7" customFormat="1">
      <c r="O866" s="10"/>
    </row>
    <row r="867" spans="15:15" s="7" customFormat="1">
      <c r="O867" s="10"/>
    </row>
    <row r="868" spans="15:15" s="7" customFormat="1">
      <c r="O868" s="10"/>
    </row>
    <row r="869" spans="15:15" s="7" customFormat="1">
      <c r="O869" s="10"/>
    </row>
    <row r="870" spans="15:15" s="7" customFormat="1">
      <c r="O870" s="10"/>
    </row>
    <row r="871" spans="15:15" s="7" customFormat="1">
      <c r="O871" s="10"/>
    </row>
    <row r="872" spans="15:15" s="7" customFormat="1">
      <c r="O872" s="10"/>
    </row>
    <row r="873" spans="15:15" s="7" customFormat="1">
      <c r="O873" s="10"/>
    </row>
    <row r="874" spans="15:15" s="7" customFormat="1">
      <c r="O874" s="10"/>
    </row>
    <row r="875" spans="15:15" s="7" customFormat="1">
      <c r="O875" s="10"/>
    </row>
    <row r="876" spans="15:15" s="7" customFormat="1">
      <c r="O876" s="10"/>
    </row>
    <row r="877" spans="15:15" s="7" customFormat="1">
      <c r="O877" s="10"/>
    </row>
    <row r="878" spans="15:15" s="7" customFormat="1">
      <c r="O878" s="10"/>
    </row>
    <row r="879" spans="15:15" s="7" customFormat="1">
      <c r="O879" s="10"/>
    </row>
    <row r="880" spans="15:15" s="7" customFormat="1">
      <c r="O880" s="10"/>
    </row>
    <row r="881" spans="15:15" s="7" customFormat="1">
      <c r="O881" s="10"/>
    </row>
    <row r="882" spans="15:15" s="7" customFormat="1">
      <c r="O882" s="10"/>
    </row>
    <row r="883" spans="15:15" s="7" customFormat="1">
      <c r="O883" s="10"/>
    </row>
    <row r="884" spans="15:15" s="7" customFormat="1">
      <c r="O884" s="10"/>
    </row>
    <row r="885" spans="15:15" s="7" customFormat="1">
      <c r="O885" s="10"/>
    </row>
    <row r="886" spans="15:15" s="7" customFormat="1">
      <c r="O886" s="10"/>
    </row>
    <row r="887" spans="15:15" s="7" customFormat="1">
      <c r="O887" s="10"/>
    </row>
    <row r="888" spans="15:15" s="7" customFormat="1">
      <c r="O888" s="10"/>
    </row>
    <row r="889" spans="15:15" s="7" customFormat="1">
      <c r="O889" s="10"/>
    </row>
    <row r="890" spans="15:15" s="7" customFormat="1">
      <c r="O890" s="10"/>
    </row>
    <row r="891" spans="15:15" s="7" customFormat="1">
      <c r="O891" s="10"/>
    </row>
    <row r="892" spans="15:15" s="7" customFormat="1">
      <c r="O892" s="10"/>
    </row>
    <row r="893" spans="15:15" s="7" customFormat="1">
      <c r="O893" s="10"/>
    </row>
    <row r="894" spans="15:15" s="7" customFormat="1">
      <c r="O894" s="10"/>
    </row>
    <row r="895" spans="15:15" s="7" customFormat="1">
      <c r="O895" s="10"/>
    </row>
    <row r="896" spans="15:15" s="7" customFormat="1">
      <c r="O896" s="10"/>
    </row>
    <row r="897" spans="15:15" s="7" customFormat="1">
      <c r="O897" s="10"/>
    </row>
    <row r="898" spans="15:15" s="7" customFormat="1">
      <c r="O898" s="10"/>
    </row>
    <row r="899" spans="15:15" s="7" customFormat="1">
      <c r="O899" s="10"/>
    </row>
    <row r="900" spans="15:15" s="7" customFormat="1">
      <c r="O900" s="10"/>
    </row>
    <row r="901" spans="15:15" s="7" customFormat="1">
      <c r="O901" s="10"/>
    </row>
    <row r="902" spans="15:15" s="7" customFormat="1">
      <c r="O902" s="10"/>
    </row>
    <row r="903" spans="15:15" s="7" customFormat="1">
      <c r="O903" s="10"/>
    </row>
    <row r="904" spans="15:15" s="7" customFormat="1">
      <c r="O904" s="10"/>
    </row>
    <row r="905" spans="15:15" s="7" customFormat="1">
      <c r="O905" s="10"/>
    </row>
    <row r="906" spans="15:15" s="7" customFormat="1">
      <c r="O906" s="10"/>
    </row>
    <row r="907" spans="15:15" s="7" customFormat="1">
      <c r="O907" s="10"/>
    </row>
    <row r="908" spans="15:15" s="7" customFormat="1">
      <c r="O908" s="10"/>
    </row>
    <row r="909" spans="15:15" s="7" customFormat="1">
      <c r="O909" s="10"/>
    </row>
    <row r="910" spans="15:15" s="7" customFormat="1">
      <c r="O910" s="10"/>
    </row>
    <row r="911" spans="15:15" s="7" customFormat="1">
      <c r="O911" s="10"/>
    </row>
    <row r="912" spans="15:15" s="7" customFormat="1">
      <c r="O912" s="10"/>
    </row>
    <row r="913" spans="15:15" s="7" customFormat="1">
      <c r="O913" s="10"/>
    </row>
    <row r="914" spans="15:15" s="7" customFormat="1">
      <c r="O914" s="10"/>
    </row>
    <row r="915" spans="15:15" s="7" customFormat="1">
      <c r="O915" s="10"/>
    </row>
    <row r="916" spans="15:15" s="7" customFormat="1">
      <c r="O916" s="10"/>
    </row>
    <row r="917" spans="15:15" s="7" customFormat="1">
      <c r="O917" s="10"/>
    </row>
    <row r="918" spans="15:15" s="7" customFormat="1">
      <c r="O918" s="10"/>
    </row>
    <row r="919" spans="15:15" s="7" customFormat="1">
      <c r="O919" s="10"/>
    </row>
    <row r="920" spans="15:15" s="7" customFormat="1">
      <c r="O920" s="10"/>
    </row>
    <row r="921" spans="15:15" s="7" customFormat="1">
      <c r="O921" s="10"/>
    </row>
    <row r="922" spans="15:15" s="7" customFormat="1">
      <c r="O922" s="10"/>
    </row>
    <row r="923" spans="15:15" s="7" customFormat="1">
      <c r="O923" s="10"/>
    </row>
    <row r="924" spans="15:15" s="7" customFormat="1">
      <c r="O924" s="10"/>
    </row>
    <row r="925" spans="15:15" s="7" customFormat="1">
      <c r="O925" s="10"/>
    </row>
    <row r="926" spans="15:15" s="7" customFormat="1">
      <c r="O926" s="10"/>
    </row>
    <row r="927" spans="15:15" s="7" customFormat="1">
      <c r="O927" s="10"/>
    </row>
    <row r="928" spans="15:15" s="7" customFormat="1">
      <c r="O928" s="10"/>
    </row>
    <row r="929" spans="15:15" s="7" customFormat="1">
      <c r="O929" s="10"/>
    </row>
    <row r="930" spans="15:15" s="7" customFormat="1">
      <c r="O930" s="10"/>
    </row>
    <row r="931" spans="15:15" s="7" customFormat="1">
      <c r="O931" s="10"/>
    </row>
    <row r="932" spans="15:15" s="7" customFormat="1">
      <c r="O932" s="10"/>
    </row>
    <row r="933" spans="15:15" s="7" customFormat="1">
      <c r="O933" s="10"/>
    </row>
    <row r="934" spans="15:15" s="7" customFormat="1">
      <c r="O934" s="10"/>
    </row>
    <row r="935" spans="15:15" s="7" customFormat="1">
      <c r="O935" s="10"/>
    </row>
    <row r="936" spans="15:15" s="7" customFormat="1">
      <c r="O936" s="10"/>
    </row>
    <row r="937" spans="15:15" s="7" customFormat="1">
      <c r="O937" s="10"/>
    </row>
    <row r="938" spans="15:15" s="7" customFormat="1">
      <c r="O938" s="10"/>
    </row>
    <row r="939" spans="15:15" s="7" customFormat="1">
      <c r="O939" s="10"/>
    </row>
    <row r="940" spans="15:15" s="7" customFormat="1">
      <c r="O940" s="10"/>
    </row>
    <row r="941" spans="15:15" s="7" customFormat="1">
      <c r="O941" s="10"/>
    </row>
    <row r="942" spans="15:15" s="7" customFormat="1">
      <c r="O942" s="10"/>
    </row>
    <row r="943" spans="15:15" s="7" customFormat="1">
      <c r="O943" s="10"/>
    </row>
    <row r="944" spans="15:15" s="7" customFormat="1">
      <c r="O944" s="10"/>
    </row>
    <row r="945" spans="15:15" s="7" customFormat="1">
      <c r="O945" s="10"/>
    </row>
    <row r="946" spans="15:15" s="7" customFormat="1">
      <c r="O946" s="10"/>
    </row>
    <row r="947" spans="15:15" s="7" customFormat="1">
      <c r="O947" s="10"/>
    </row>
    <row r="948" spans="15:15" s="7" customFormat="1">
      <c r="O948" s="10"/>
    </row>
    <row r="949" spans="15:15" s="7" customFormat="1">
      <c r="O949" s="10"/>
    </row>
    <row r="950" spans="15:15" s="7" customFormat="1">
      <c r="O950" s="10"/>
    </row>
    <row r="951" spans="15:15" s="7" customFormat="1">
      <c r="O951" s="10"/>
    </row>
    <row r="952" spans="15:15" s="7" customFormat="1">
      <c r="O952" s="10"/>
    </row>
    <row r="953" spans="15:15" s="7" customFormat="1">
      <c r="O953" s="10"/>
    </row>
    <row r="954" spans="15:15" s="7" customFormat="1">
      <c r="O954" s="10"/>
    </row>
    <row r="955" spans="15:15" s="7" customFormat="1">
      <c r="O955" s="10"/>
    </row>
    <row r="956" spans="15:15" s="7" customFormat="1">
      <c r="O956" s="10"/>
    </row>
    <row r="957" spans="15:15" s="7" customFormat="1">
      <c r="O957" s="10"/>
    </row>
    <row r="958" spans="15:15" s="7" customFormat="1">
      <c r="O958" s="10"/>
    </row>
    <row r="959" spans="15:15" s="7" customFormat="1">
      <c r="O959" s="10"/>
    </row>
    <row r="960" spans="15:15" s="7" customFormat="1">
      <c r="O960" s="10"/>
    </row>
    <row r="961" spans="15:15" s="7" customFormat="1">
      <c r="O961" s="10"/>
    </row>
    <row r="962" spans="15:15" s="7" customFormat="1">
      <c r="O962" s="10"/>
    </row>
    <row r="963" spans="15:15" s="7" customFormat="1">
      <c r="O963" s="10"/>
    </row>
    <row r="964" spans="15:15" s="7" customFormat="1">
      <c r="O964" s="10"/>
    </row>
    <row r="965" spans="15:15" s="7" customFormat="1">
      <c r="O965" s="10"/>
    </row>
    <row r="966" spans="15:15" s="7" customFormat="1">
      <c r="O966" s="10"/>
    </row>
    <row r="967" spans="15:15" s="7" customFormat="1">
      <c r="O967" s="10"/>
    </row>
    <row r="968" spans="15:15" s="7" customFormat="1">
      <c r="O968" s="10"/>
    </row>
    <row r="969" spans="15:15" s="7" customFormat="1">
      <c r="O969" s="10"/>
    </row>
    <row r="970" spans="15:15" s="7" customFormat="1">
      <c r="O970" s="10"/>
    </row>
    <row r="971" spans="15:15" s="7" customFormat="1">
      <c r="O971" s="10"/>
    </row>
    <row r="972" spans="15:15" s="7" customFormat="1">
      <c r="O972" s="10"/>
    </row>
    <row r="973" spans="15:15" s="7" customFormat="1">
      <c r="O973" s="10"/>
    </row>
    <row r="974" spans="15:15" s="7" customFormat="1">
      <c r="O974" s="10"/>
    </row>
    <row r="975" spans="15:15" s="7" customFormat="1">
      <c r="O975" s="10"/>
    </row>
    <row r="976" spans="15:15" s="7" customFormat="1">
      <c r="O976" s="10"/>
    </row>
    <row r="977" spans="15:15" s="7" customFormat="1">
      <c r="O977" s="10"/>
    </row>
    <row r="978" spans="15:15" s="7" customFormat="1">
      <c r="O978" s="10"/>
    </row>
    <row r="979" spans="15:15" s="7" customFormat="1">
      <c r="O979" s="10"/>
    </row>
    <row r="980" spans="15:15" s="7" customFormat="1">
      <c r="O980" s="10"/>
    </row>
    <row r="981" spans="15:15" s="7" customFormat="1">
      <c r="O981" s="10"/>
    </row>
    <row r="982" spans="15:15" s="7" customFormat="1">
      <c r="O982" s="10"/>
    </row>
    <row r="983" spans="15:15" s="7" customFormat="1">
      <c r="O983" s="10"/>
    </row>
    <row r="984" spans="15:15" s="7" customFormat="1">
      <c r="O984" s="10"/>
    </row>
    <row r="985" spans="15:15" s="7" customFormat="1">
      <c r="O985" s="10"/>
    </row>
    <row r="986" spans="15:15" s="7" customFormat="1">
      <c r="O986" s="10"/>
    </row>
    <row r="987" spans="15:15" s="7" customFormat="1">
      <c r="O987" s="10"/>
    </row>
    <row r="988" spans="15:15" s="7" customFormat="1">
      <c r="O988" s="10"/>
    </row>
    <row r="989" spans="15:15" s="7" customFormat="1">
      <c r="O989" s="10"/>
    </row>
    <row r="990" spans="15:15" s="7" customFormat="1">
      <c r="O990" s="10"/>
    </row>
    <row r="991" spans="15:15" s="7" customFormat="1">
      <c r="O991" s="10"/>
    </row>
    <row r="992" spans="15:15" s="7" customFormat="1">
      <c r="O992" s="10"/>
    </row>
    <row r="993" spans="15:15" s="7" customFormat="1">
      <c r="O993" s="10"/>
    </row>
    <row r="994" spans="15:15" s="7" customFormat="1">
      <c r="O994" s="10"/>
    </row>
    <row r="995" spans="15:15" s="7" customFormat="1">
      <c r="O995" s="10"/>
    </row>
    <row r="996" spans="15:15" s="7" customFormat="1">
      <c r="O996" s="10"/>
    </row>
    <row r="997" spans="15:15" s="7" customFormat="1">
      <c r="O997" s="10"/>
    </row>
    <row r="998" spans="15:15" s="7" customFormat="1">
      <c r="O998" s="10"/>
    </row>
    <row r="999" spans="15:15" s="7" customFormat="1">
      <c r="O999" s="10"/>
    </row>
    <row r="1000" spans="15:15" s="7" customFormat="1">
      <c r="O1000" s="10"/>
    </row>
    <row r="1001" spans="15:15" s="7" customFormat="1">
      <c r="O1001" s="10"/>
    </row>
    <row r="1002" spans="15:15" s="7" customFormat="1">
      <c r="O1002" s="10"/>
    </row>
    <row r="1003" spans="15:15" s="7" customFormat="1">
      <c r="O1003" s="10"/>
    </row>
    <row r="1004" spans="15:15" s="7" customFormat="1">
      <c r="O1004" s="10"/>
    </row>
    <row r="1005" spans="15:15" s="7" customFormat="1">
      <c r="O1005" s="10"/>
    </row>
    <row r="1006" spans="15:15" s="7" customFormat="1">
      <c r="O1006" s="10"/>
    </row>
    <row r="1007" spans="15:15" s="7" customFormat="1">
      <c r="O1007" s="10"/>
    </row>
    <row r="1008" spans="15:15" s="7" customFormat="1">
      <c r="O1008" s="10"/>
    </row>
    <row r="1009" spans="15:15" s="7" customFormat="1">
      <c r="O1009" s="10"/>
    </row>
    <row r="1010" spans="15:15" s="7" customFormat="1">
      <c r="O1010" s="10"/>
    </row>
    <row r="1011" spans="15:15" s="7" customFormat="1">
      <c r="O1011" s="10"/>
    </row>
    <row r="1012" spans="15:15" s="7" customFormat="1">
      <c r="O1012" s="10"/>
    </row>
    <row r="1013" spans="15:15" s="7" customFormat="1">
      <c r="O1013" s="10"/>
    </row>
    <row r="1014" spans="15:15" s="7" customFormat="1">
      <c r="O1014" s="10"/>
    </row>
    <row r="1015" spans="15:15" s="7" customFormat="1">
      <c r="O1015" s="10"/>
    </row>
    <row r="1016" spans="15:15" s="7" customFormat="1">
      <c r="O1016" s="10"/>
    </row>
    <row r="1017" spans="15:15" s="7" customFormat="1">
      <c r="O1017" s="10"/>
    </row>
    <row r="1018" spans="15:15" s="7" customFormat="1">
      <c r="O1018" s="10"/>
    </row>
    <row r="1019" spans="15:15" s="7" customFormat="1">
      <c r="O1019" s="10"/>
    </row>
    <row r="1020" spans="15:15" s="7" customFormat="1">
      <c r="O1020" s="10"/>
    </row>
    <row r="1021" spans="15:15" s="7" customFormat="1">
      <c r="O1021" s="10"/>
    </row>
    <row r="1022" spans="15:15" s="7" customFormat="1">
      <c r="O1022" s="10"/>
    </row>
    <row r="1023" spans="15:15" s="7" customFormat="1">
      <c r="O1023" s="10"/>
    </row>
    <row r="1024" spans="15:15" s="7" customFormat="1">
      <c r="O1024" s="10"/>
    </row>
    <row r="1025" spans="15:15" s="7" customFormat="1">
      <c r="O1025" s="10"/>
    </row>
    <row r="1026" spans="15:15" s="7" customFormat="1">
      <c r="O1026" s="10"/>
    </row>
    <row r="1027" spans="15:15" s="7" customFormat="1">
      <c r="O1027" s="10"/>
    </row>
    <row r="1028" spans="15:15" s="7" customFormat="1">
      <c r="O1028" s="10"/>
    </row>
    <row r="1029" spans="15:15" s="7" customFormat="1">
      <c r="O1029" s="10"/>
    </row>
    <row r="1030" spans="15:15" s="7" customFormat="1">
      <c r="O1030" s="10"/>
    </row>
    <row r="1031" spans="15:15" s="7" customFormat="1">
      <c r="O1031" s="10"/>
    </row>
    <row r="1032" spans="15:15" s="7" customFormat="1">
      <c r="O1032" s="10"/>
    </row>
    <row r="1033" spans="15:15" s="7" customFormat="1">
      <c r="O1033" s="10"/>
    </row>
    <row r="1034" spans="15:15" s="7" customFormat="1">
      <c r="O1034" s="10"/>
    </row>
    <row r="1035" spans="15:15" s="7" customFormat="1">
      <c r="O1035" s="10"/>
    </row>
    <row r="1036" spans="15:15" s="7" customFormat="1">
      <c r="O1036" s="10"/>
    </row>
    <row r="1037" spans="15:15" s="7" customFormat="1">
      <c r="O1037" s="10"/>
    </row>
    <row r="1038" spans="15:15" s="7" customFormat="1">
      <c r="O1038" s="10"/>
    </row>
    <row r="1039" spans="15:15" s="7" customFormat="1">
      <c r="O1039" s="10"/>
    </row>
    <row r="1040" spans="15:15" s="7" customFormat="1">
      <c r="O1040" s="10"/>
    </row>
    <row r="1041" spans="15:15" s="7" customFormat="1">
      <c r="O1041" s="10"/>
    </row>
    <row r="1042" spans="15:15" s="7" customFormat="1">
      <c r="O1042" s="10"/>
    </row>
    <row r="1043" spans="15:15" s="7" customFormat="1">
      <c r="O1043" s="10"/>
    </row>
    <row r="1044" spans="15:15" s="7" customFormat="1">
      <c r="O1044" s="10"/>
    </row>
    <row r="1045" spans="15:15" s="7" customFormat="1">
      <c r="O1045" s="10"/>
    </row>
    <row r="1046" spans="15:15" s="7" customFormat="1">
      <c r="O1046" s="10"/>
    </row>
    <row r="1047" spans="15:15" s="7" customFormat="1">
      <c r="O1047" s="10"/>
    </row>
    <row r="1048" spans="15:15" s="7" customFormat="1">
      <c r="O1048" s="10"/>
    </row>
    <row r="1049" spans="15:15" s="7" customFormat="1">
      <c r="O1049" s="10"/>
    </row>
    <row r="1050" spans="15:15" s="7" customFormat="1">
      <c r="O1050" s="10"/>
    </row>
    <row r="1051" spans="15:15" s="7" customFormat="1">
      <c r="O1051" s="10"/>
    </row>
    <row r="1052" spans="15:15" s="7" customFormat="1">
      <c r="O1052" s="10"/>
    </row>
    <row r="1053" spans="15:15" s="7" customFormat="1">
      <c r="O1053" s="10"/>
    </row>
    <row r="1054" spans="15:15" s="7" customFormat="1">
      <c r="O1054" s="10"/>
    </row>
    <row r="1055" spans="15:15" s="7" customFormat="1">
      <c r="O1055" s="10"/>
    </row>
    <row r="1056" spans="15:15" s="7" customFormat="1">
      <c r="O1056" s="10"/>
    </row>
    <row r="1057" spans="15:15" s="7" customFormat="1">
      <c r="O1057" s="10"/>
    </row>
    <row r="1058" spans="15:15" s="7" customFormat="1">
      <c r="O1058" s="10"/>
    </row>
    <row r="1059" spans="15:15" s="7" customFormat="1">
      <c r="O1059" s="10"/>
    </row>
    <row r="1060" spans="15:15" s="7" customFormat="1">
      <c r="O1060" s="10"/>
    </row>
    <row r="1061" spans="15:15" s="7" customFormat="1">
      <c r="O1061" s="10"/>
    </row>
    <row r="1062" spans="15:15" s="7" customFormat="1">
      <c r="O1062" s="10"/>
    </row>
    <row r="1063" spans="15:15" s="7" customFormat="1">
      <c r="O1063" s="10"/>
    </row>
    <row r="1064" spans="15:15" s="7" customFormat="1">
      <c r="O1064" s="10"/>
    </row>
    <row r="1065" spans="15:15" s="7" customFormat="1">
      <c r="O1065" s="10"/>
    </row>
    <row r="1066" spans="15:15" s="7" customFormat="1">
      <c r="O1066" s="10"/>
    </row>
    <row r="1067" spans="15:15" s="7" customFormat="1">
      <c r="O1067" s="10"/>
    </row>
    <row r="1068" spans="15:15" s="7" customFormat="1">
      <c r="O1068" s="10"/>
    </row>
    <row r="1069" spans="15:15" s="7" customFormat="1">
      <c r="O1069" s="10"/>
    </row>
    <row r="1070" spans="15:15" s="7" customFormat="1">
      <c r="O1070" s="10"/>
    </row>
    <row r="1071" spans="15:15" s="7" customFormat="1">
      <c r="O1071" s="10"/>
    </row>
    <row r="1072" spans="15:15" s="7" customFormat="1">
      <c r="O1072" s="10"/>
    </row>
    <row r="1073" spans="15:15" s="7" customFormat="1">
      <c r="O1073" s="10"/>
    </row>
    <row r="1074" spans="15:15" s="7" customFormat="1">
      <c r="O1074" s="10"/>
    </row>
    <row r="1075" spans="15:15" s="7" customFormat="1">
      <c r="O1075" s="10"/>
    </row>
    <row r="1076" spans="15:15" s="7" customFormat="1">
      <c r="O1076" s="10"/>
    </row>
    <row r="1077" spans="15:15" s="7" customFormat="1">
      <c r="O1077" s="10"/>
    </row>
    <row r="1078" spans="15:15" s="7" customFormat="1">
      <c r="O1078" s="10"/>
    </row>
    <row r="1079" spans="15:15" s="7" customFormat="1">
      <c r="O1079" s="10"/>
    </row>
    <row r="1080" spans="15:15" s="7" customFormat="1">
      <c r="O1080" s="10"/>
    </row>
    <row r="1081" spans="15:15" s="7" customFormat="1">
      <c r="O1081" s="10"/>
    </row>
    <row r="1082" spans="15:15" s="7" customFormat="1">
      <c r="O1082" s="10"/>
    </row>
    <row r="1083" spans="15:15" s="7" customFormat="1">
      <c r="O1083" s="10"/>
    </row>
    <row r="1084" spans="15:15" s="7" customFormat="1">
      <c r="O1084" s="10"/>
    </row>
    <row r="1085" spans="15:15" s="7" customFormat="1">
      <c r="O1085" s="10"/>
    </row>
    <row r="1086" spans="15:15" s="7" customFormat="1">
      <c r="O1086" s="10"/>
    </row>
    <row r="1087" spans="15:15" s="7" customFormat="1">
      <c r="O1087" s="10"/>
    </row>
    <row r="1088" spans="15:15" s="7" customFormat="1">
      <c r="O1088" s="10"/>
    </row>
    <row r="1089" spans="15:15" s="7" customFormat="1">
      <c r="O1089" s="10"/>
    </row>
    <row r="1090" spans="15:15" s="7" customFormat="1">
      <c r="O1090" s="10"/>
    </row>
    <row r="1091" spans="15:15" s="7" customFormat="1">
      <c r="O1091" s="10"/>
    </row>
    <row r="1092" spans="15:15" s="7" customFormat="1">
      <c r="O1092" s="10"/>
    </row>
    <row r="1093" spans="15:15" s="7" customFormat="1">
      <c r="O1093" s="10"/>
    </row>
    <row r="1094" spans="15:15" s="7" customFormat="1">
      <c r="O1094" s="10"/>
    </row>
    <row r="1095" spans="15:15" s="7" customFormat="1">
      <c r="O1095" s="10"/>
    </row>
    <row r="1096" spans="15:15" s="7" customFormat="1">
      <c r="O1096" s="10"/>
    </row>
    <row r="1097" spans="15:15" s="7" customFormat="1">
      <c r="O1097" s="10"/>
    </row>
    <row r="1098" spans="15:15" s="7" customFormat="1">
      <c r="O1098" s="10"/>
    </row>
    <row r="1099" spans="15:15" s="7" customFormat="1">
      <c r="O1099" s="10"/>
    </row>
    <row r="1100" spans="15:15" s="7" customFormat="1">
      <c r="O1100" s="10"/>
    </row>
    <row r="1101" spans="15:15" s="7" customFormat="1">
      <c r="O1101" s="10"/>
    </row>
    <row r="1102" spans="15:15" s="7" customFormat="1">
      <c r="O1102" s="10"/>
    </row>
    <row r="1103" spans="15:15" s="7" customFormat="1">
      <c r="O1103" s="10"/>
    </row>
    <row r="1104" spans="15:15" s="7" customFormat="1">
      <c r="O1104" s="10"/>
    </row>
    <row r="1105" spans="15:15" s="7" customFormat="1">
      <c r="O1105" s="10"/>
    </row>
    <row r="1106" spans="15:15" s="7" customFormat="1">
      <c r="O1106" s="10"/>
    </row>
    <row r="1107" spans="15:15" s="7" customFormat="1">
      <c r="O1107" s="10"/>
    </row>
    <row r="1108" spans="15:15" s="7" customFormat="1">
      <c r="O1108" s="10"/>
    </row>
    <row r="1109" spans="15:15" s="7" customFormat="1">
      <c r="O1109" s="10"/>
    </row>
    <row r="1110" spans="15:15" s="7" customFormat="1">
      <c r="O1110" s="10"/>
    </row>
    <row r="1111" spans="15:15" s="7" customFormat="1">
      <c r="O1111" s="10"/>
    </row>
    <row r="1112" spans="15:15" s="7" customFormat="1">
      <c r="O1112" s="10"/>
    </row>
    <row r="1113" spans="15:15" s="7" customFormat="1">
      <c r="O1113" s="10"/>
    </row>
    <row r="1114" spans="15:15" s="7" customFormat="1">
      <c r="O1114" s="10"/>
    </row>
    <row r="1115" spans="15:15" s="7" customFormat="1">
      <c r="O1115" s="10"/>
    </row>
    <row r="1116" spans="15:15" s="7" customFormat="1">
      <c r="O1116" s="10"/>
    </row>
    <row r="1117" spans="15:15" s="7" customFormat="1">
      <c r="O1117" s="10"/>
    </row>
    <row r="1118" spans="15:15" s="7" customFormat="1">
      <c r="O1118" s="10"/>
    </row>
    <row r="1119" spans="15:15" s="7" customFormat="1">
      <c r="O1119" s="10"/>
    </row>
    <row r="1120" spans="15:15" s="7" customFormat="1">
      <c r="O1120" s="10"/>
    </row>
    <row r="1121" spans="15:15" s="7" customFormat="1">
      <c r="O1121" s="10"/>
    </row>
    <row r="1122" spans="15:15" s="7" customFormat="1">
      <c r="O1122" s="10"/>
    </row>
    <row r="1123" spans="15:15" s="7" customFormat="1">
      <c r="O1123" s="10"/>
    </row>
    <row r="1124" spans="15:15" s="7" customFormat="1">
      <c r="O1124" s="10"/>
    </row>
    <row r="1125" spans="15:15" s="7" customFormat="1">
      <c r="O1125" s="10"/>
    </row>
    <row r="1126" spans="15:15" s="7" customFormat="1">
      <c r="O1126" s="10"/>
    </row>
    <row r="1127" spans="15:15" s="7" customFormat="1">
      <c r="O1127" s="10"/>
    </row>
    <row r="1128" spans="15:15" s="7" customFormat="1">
      <c r="O1128" s="10"/>
    </row>
    <row r="1129" spans="15:15" s="7" customFormat="1">
      <c r="O1129" s="10"/>
    </row>
    <row r="1130" spans="15:15" s="7" customFormat="1">
      <c r="O1130" s="10"/>
    </row>
    <row r="1131" spans="15:15" s="7" customFormat="1">
      <c r="O1131" s="10"/>
    </row>
    <row r="1132" spans="15:15" s="7" customFormat="1">
      <c r="O1132" s="10"/>
    </row>
    <row r="1133" spans="15:15" s="7" customFormat="1">
      <c r="O1133" s="10"/>
    </row>
    <row r="1134" spans="15:15" s="7" customFormat="1">
      <c r="O1134" s="10"/>
    </row>
    <row r="1135" spans="15:15" s="7" customFormat="1">
      <c r="O1135" s="10"/>
    </row>
    <row r="1136" spans="15:15" s="7" customFormat="1">
      <c r="O1136" s="10"/>
    </row>
    <row r="1137" spans="15:15" s="7" customFormat="1">
      <c r="O1137" s="10"/>
    </row>
    <row r="1138" spans="15:15" s="7" customFormat="1">
      <c r="O1138" s="10"/>
    </row>
    <row r="1139" spans="15:15" s="7" customFormat="1">
      <c r="O1139" s="10"/>
    </row>
    <row r="1140" spans="15:15" s="7" customFormat="1">
      <c r="O1140" s="10"/>
    </row>
    <row r="1141" spans="15:15" s="7" customFormat="1">
      <c r="O1141" s="10"/>
    </row>
    <row r="1142" spans="15:15" s="7" customFormat="1">
      <c r="O1142" s="10"/>
    </row>
    <row r="1143" spans="15:15" s="7" customFormat="1">
      <c r="O1143" s="10"/>
    </row>
    <row r="1144" spans="15:15" s="7" customFormat="1">
      <c r="O1144" s="10"/>
    </row>
    <row r="1145" spans="15:15" s="7" customFormat="1">
      <c r="O1145" s="10"/>
    </row>
    <row r="1146" spans="15:15" s="7" customFormat="1">
      <c r="O1146" s="10"/>
    </row>
    <row r="1147" spans="15:15" s="7" customFormat="1">
      <c r="O1147" s="10"/>
    </row>
    <row r="1148" spans="15:15" s="7" customFormat="1">
      <c r="O1148" s="10"/>
    </row>
    <row r="1149" spans="15:15" s="7" customFormat="1">
      <c r="O1149" s="10"/>
    </row>
    <row r="1150" spans="15:15" s="7" customFormat="1">
      <c r="O1150" s="10"/>
    </row>
    <row r="1151" spans="15:15" s="7" customFormat="1">
      <c r="O1151" s="10"/>
    </row>
    <row r="1152" spans="15:15" s="7" customFormat="1">
      <c r="O1152" s="10"/>
    </row>
    <row r="1153" spans="15:15" s="7" customFormat="1">
      <c r="O1153" s="10"/>
    </row>
    <row r="1154" spans="15:15" s="7" customFormat="1">
      <c r="O1154" s="10"/>
    </row>
    <row r="1155" spans="15:15" s="7" customFormat="1">
      <c r="O1155" s="10"/>
    </row>
    <row r="1156" spans="15:15" s="7" customFormat="1">
      <c r="O1156" s="10"/>
    </row>
    <row r="1157" spans="15:15" s="7" customFormat="1">
      <c r="O1157" s="10"/>
    </row>
    <row r="1158" spans="15:15" s="7" customFormat="1">
      <c r="O1158" s="10"/>
    </row>
    <row r="1159" spans="15:15" s="7" customFormat="1">
      <c r="O1159" s="10"/>
    </row>
    <row r="1160" spans="15:15" s="7" customFormat="1">
      <c r="O1160" s="10"/>
    </row>
    <row r="1161" spans="15:15" s="7" customFormat="1">
      <c r="O1161" s="10"/>
    </row>
    <row r="1162" spans="15:15" s="7" customFormat="1">
      <c r="O1162" s="10"/>
    </row>
    <row r="1163" spans="15:15" s="7" customFormat="1">
      <c r="O1163" s="10"/>
    </row>
    <row r="1164" spans="15:15" s="7" customFormat="1">
      <c r="O1164" s="10"/>
    </row>
    <row r="1165" spans="15:15" s="7" customFormat="1">
      <c r="O1165" s="10"/>
    </row>
    <row r="1166" spans="15:15" s="7" customFormat="1">
      <c r="O1166" s="10"/>
    </row>
    <row r="1167" spans="15:15" s="7" customFormat="1">
      <c r="O1167" s="10"/>
    </row>
    <row r="1168" spans="15:15" s="7" customFormat="1">
      <c r="O1168" s="10"/>
    </row>
    <row r="1169" spans="15:15" s="7" customFormat="1">
      <c r="O1169" s="10"/>
    </row>
    <row r="1170" spans="15:15" s="7" customFormat="1">
      <c r="O1170" s="10"/>
    </row>
    <row r="1171" spans="15:15" s="7" customFormat="1">
      <c r="O1171" s="10"/>
    </row>
    <row r="1172" spans="15:15" s="7" customFormat="1">
      <c r="O1172" s="10"/>
    </row>
    <row r="1173" spans="15:15" s="7" customFormat="1">
      <c r="O1173" s="10"/>
    </row>
    <row r="1174" spans="15:15" s="7" customFormat="1">
      <c r="O1174" s="10"/>
    </row>
    <row r="1175" spans="15:15" s="7" customFormat="1">
      <c r="O1175" s="10"/>
    </row>
    <row r="1176" spans="15:15" s="7" customFormat="1">
      <c r="O1176" s="10"/>
    </row>
    <row r="1177" spans="15:15" s="7" customFormat="1">
      <c r="O1177" s="10"/>
    </row>
    <row r="1178" spans="15:15" s="7" customFormat="1">
      <c r="O1178" s="10"/>
    </row>
    <row r="1179" spans="15:15" s="7" customFormat="1">
      <c r="O1179" s="10"/>
    </row>
    <row r="1180" spans="15:15" s="7" customFormat="1">
      <c r="O1180" s="10"/>
    </row>
    <row r="1181" spans="15:15" s="7" customFormat="1">
      <c r="O1181" s="10"/>
    </row>
    <row r="1182" spans="15:15" s="7" customFormat="1">
      <c r="O1182" s="10"/>
    </row>
    <row r="1183" spans="15:15" s="7" customFormat="1">
      <c r="O1183" s="10"/>
    </row>
    <row r="1184" spans="15:15" s="7" customFormat="1">
      <c r="O1184" s="10"/>
    </row>
    <row r="1185" spans="15:15" s="7" customFormat="1">
      <c r="O1185" s="10"/>
    </row>
    <row r="1186" spans="15:15" s="7" customFormat="1">
      <c r="O1186" s="10"/>
    </row>
    <row r="1187" spans="15:15" s="7" customFormat="1">
      <c r="O1187" s="10"/>
    </row>
    <row r="1188" spans="15:15" s="7" customFormat="1">
      <c r="O1188" s="10"/>
    </row>
    <row r="1189" spans="15:15" s="7" customFormat="1">
      <c r="O1189" s="10"/>
    </row>
    <row r="1190" spans="15:15" s="7" customFormat="1">
      <c r="O1190" s="10"/>
    </row>
    <row r="1191" spans="15:15" s="7" customFormat="1">
      <c r="O1191" s="10"/>
    </row>
    <row r="1192" spans="15:15" s="7" customFormat="1">
      <c r="O1192" s="10"/>
    </row>
    <row r="1193" spans="15:15" s="7" customFormat="1">
      <c r="O1193" s="10"/>
    </row>
    <row r="1194" spans="15:15" s="7" customFormat="1">
      <c r="O1194" s="10"/>
    </row>
    <row r="1195" spans="15:15" s="7" customFormat="1">
      <c r="O1195" s="10"/>
    </row>
    <row r="1196" spans="15:15" s="7" customFormat="1">
      <c r="O1196" s="10"/>
    </row>
    <row r="1197" spans="15:15" s="7" customFormat="1">
      <c r="O1197" s="10"/>
    </row>
    <row r="1198" spans="15:15" s="7" customFormat="1">
      <c r="O1198" s="10"/>
    </row>
    <row r="1199" spans="15:15" s="7" customFormat="1">
      <c r="O1199" s="10"/>
    </row>
    <row r="1200" spans="15:15" s="7" customFormat="1">
      <c r="O1200" s="10"/>
    </row>
    <row r="1201" spans="15:15" s="7" customFormat="1">
      <c r="O1201" s="10"/>
    </row>
    <row r="1202" spans="15:15" s="7" customFormat="1">
      <c r="O1202" s="10"/>
    </row>
    <row r="1203" spans="15:15" s="7" customFormat="1">
      <c r="O1203" s="10"/>
    </row>
    <row r="1204" spans="15:15" s="7" customFormat="1">
      <c r="O1204" s="10"/>
    </row>
    <row r="1205" spans="15:15" s="7" customFormat="1">
      <c r="O1205" s="10"/>
    </row>
    <row r="1206" spans="15:15" s="7" customFormat="1">
      <c r="O1206" s="10"/>
    </row>
    <row r="1207" spans="15:15" s="7" customFormat="1">
      <c r="O1207" s="10"/>
    </row>
    <row r="1208" spans="15:15" s="7" customFormat="1">
      <c r="O1208" s="10"/>
    </row>
    <row r="1209" spans="15:15" s="7" customFormat="1">
      <c r="O1209" s="10"/>
    </row>
    <row r="1210" spans="15:15" s="7" customFormat="1">
      <c r="O1210" s="10"/>
    </row>
    <row r="1211" spans="15:15" s="7" customFormat="1">
      <c r="O1211" s="10"/>
    </row>
    <row r="1212" spans="15:15" s="7" customFormat="1">
      <c r="O1212" s="10"/>
    </row>
    <row r="1213" spans="15:15" s="7" customFormat="1">
      <c r="O1213" s="10"/>
    </row>
    <row r="1214" spans="15:15" s="7" customFormat="1">
      <c r="O1214" s="10"/>
    </row>
    <row r="1215" spans="15:15" s="7" customFormat="1">
      <c r="O1215" s="10"/>
    </row>
    <row r="1216" spans="15:15" s="7" customFormat="1">
      <c r="O1216" s="10"/>
    </row>
    <row r="1217" spans="15:15" s="7" customFormat="1">
      <c r="O1217" s="10"/>
    </row>
    <row r="1218" spans="15:15" s="7" customFormat="1">
      <c r="O1218" s="10"/>
    </row>
    <row r="1219" spans="15:15" s="7" customFormat="1">
      <c r="O1219" s="10"/>
    </row>
    <row r="1220" spans="15:15" s="7" customFormat="1">
      <c r="O1220" s="10"/>
    </row>
    <row r="1221" spans="15:15" s="7" customFormat="1">
      <c r="O1221" s="10"/>
    </row>
    <row r="1222" spans="15:15" s="7" customFormat="1">
      <c r="O1222" s="10"/>
    </row>
    <row r="1223" spans="15:15" s="7" customFormat="1">
      <c r="O1223" s="10"/>
    </row>
    <row r="1224" spans="15:15" s="7" customFormat="1">
      <c r="O1224" s="10"/>
    </row>
    <row r="1225" spans="15:15" s="7" customFormat="1">
      <c r="O1225" s="10"/>
    </row>
    <row r="1226" spans="15:15" s="7" customFormat="1">
      <c r="O1226" s="10"/>
    </row>
    <row r="1227" spans="15:15" s="7" customFormat="1">
      <c r="O1227" s="10"/>
    </row>
    <row r="1228" spans="15:15" s="7" customFormat="1">
      <c r="O1228" s="10"/>
    </row>
    <row r="1229" spans="15:15" s="7" customFormat="1">
      <c r="O1229" s="10"/>
    </row>
    <row r="1230" spans="15:15" s="7" customFormat="1">
      <c r="O1230" s="10"/>
    </row>
    <row r="1231" spans="15:15" s="7" customFormat="1">
      <c r="O1231" s="10"/>
    </row>
    <row r="1232" spans="15:15" s="7" customFormat="1">
      <c r="O1232" s="10"/>
    </row>
    <row r="1233" spans="15:15" s="7" customFormat="1">
      <c r="O1233" s="10"/>
    </row>
    <row r="1234" spans="15:15" s="7" customFormat="1">
      <c r="O1234" s="10"/>
    </row>
    <row r="1235" spans="15:15" s="7" customFormat="1">
      <c r="O1235" s="10"/>
    </row>
    <row r="1236" spans="15:15" s="7" customFormat="1">
      <c r="O1236" s="10"/>
    </row>
    <row r="1237" spans="15:15" s="7" customFormat="1">
      <c r="O1237" s="10"/>
    </row>
    <row r="1238" spans="15:15" s="7" customFormat="1">
      <c r="O1238" s="10"/>
    </row>
    <row r="1239" spans="15:15" s="7" customFormat="1">
      <c r="O1239" s="10"/>
    </row>
    <row r="1240" spans="15:15" s="7" customFormat="1">
      <c r="O1240" s="10"/>
    </row>
    <row r="1241" spans="15:15" s="7" customFormat="1">
      <c r="O1241" s="10"/>
    </row>
    <row r="1242" spans="15:15" s="7" customFormat="1">
      <c r="O1242" s="10"/>
    </row>
    <row r="1243" spans="15:15" s="7" customFormat="1">
      <c r="O1243" s="10"/>
    </row>
    <row r="1244" spans="15:15" s="7" customFormat="1">
      <c r="O1244" s="10"/>
    </row>
    <row r="1245" spans="15:15" s="7" customFormat="1">
      <c r="O1245" s="10"/>
    </row>
    <row r="1246" spans="15:15" s="7" customFormat="1">
      <c r="O1246" s="10"/>
    </row>
    <row r="1247" spans="15:15" s="7" customFormat="1">
      <c r="O1247" s="10"/>
    </row>
    <row r="1248" spans="15:15" s="7" customFormat="1">
      <c r="O1248" s="10"/>
    </row>
    <row r="1249" spans="15:15" s="7" customFormat="1">
      <c r="O1249" s="10"/>
    </row>
    <row r="1250" spans="15:15" s="7" customFormat="1">
      <c r="O1250" s="10"/>
    </row>
    <row r="1251" spans="15:15" s="7" customFormat="1">
      <c r="O1251" s="10"/>
    </row>
    <row r="1252" spans="15:15" s="7" customFormat="1">
      <c r="O1252" s="10"/>
    </row>
    <row r="1253" spans="15:15" s="7" customFormat="1">
      <c r="O1253" s="10"/>
    </row>
    <row r="1254" spans="15:15" s="7" customFormat="1">
      <c r="O1254" s="10"/>
    </row>
    <row r="1255" spans="15:15" s="7" customFormat="1">
      <c r="O1255" s="10"/>
    </row>
    <row r="1256" spans="15:15" s="7" customFormat="1">
      <c r="O1256" s="10"/>
    </row>
    <row r="1257" spans="15:15" s="7" customFormat="1">
      <c r="O1257" s="10"/>
    </row>
    <row r="1258" spans="15:15" s="7" customFormat="1">
      <c r="O1258" s="10"/>
    </row>
    <row r="1259" spans="15:15" s="7" customFormat="1">
      <c r="O1259" s="10"/>
    </row>
    <row r="1260" spans="15:15" s="7" customFormat="1">
      <c r="O1260" s="10"/>
    </row>
    <row r="1261" spans="15:15" s="7" customFormat="1">
      <c r="O1261" s="10"/>
    </row>
    <row r="1262" spans="15:15" s="7" customFormat="1">
      <c r="O1262" s="10"/>
    </row>
    <row r="1263" spans="15:15" s="7" customFormat="1">
      <c r="O1263" s="10"/>
    </row>
    <row r="1264" spans="15:15" s="7" customFormat="1">
      <c r="O1264" s="10"/>
    </row>
    <row r="1265" spans="15:15" s="7" customFormat="1">
      <c r="O1265" s="10"/>
    </row>
    <row r="1266" spans="15:15" s="7" customFormat="1">
      <c r="O1266" s="10"/>
    </row>
    <row r="1267" spans="15:15" s="7" customFormat="1">
      <c r="O1267" s="10"/>
    </row>
    <row r="1268" spans="15:15" s="7" customFormat="1">
      <c r="O1268" s="10"/>
    </row>
    <row r="1269" spans="15:15" s="7" customFormat="1">
      <c r="O1269" s="10"/>
    </row>
    <row r="1270" spans="15:15" s="7" customFormat="1">
      <c r="O1270" s="10"/>
    </row>
    <row r="1271" spans="15:15" s="7" customFormat="1">
      <c r="O1271" s="10"/>
    </row>
    <row r="1272" spans="15:15" s="7" customFormat="1">
      <c r="O1272" s="10"/>
    </row>
    <row r="1273" spans="15:15" s="7" customFormat="1">
      <c r="O1273" s="10"/>
    </row>
    <row r="1274" spans="15:15" s="7" customFormat="1">
      <c r="O1274" s="10"/>
    </row>
    <row r="1275" spans="15:15" s="7" customFormat="1">
      <c r="O1275" s="10"/>
    </row>
    <row r="1276" spans="15:15" s="7" customFormat="1">
      <c r="O1276" s="10"/>
    </row>
    <row r="1277" spans="15:15" s="7" customFormat="1">
      <c r="O1277" s="10"/>
    </row>
    <row r="1278" spans="15:15" s="7" customFormat="1">
      <c r="O1278" s="10"/>
    </row>
    <row r="1279" spans="15:15" s="7" customFormat="1">
      <c r="O1279" s="10"/>
    </row>
    <row r="1280" spans="15:15" s="7" customFormat="1">
      <c r="O1280" s="10"/>
    </row>
    <row r="1281" spans="15:15" s="7" customFormat="1">
      <c r="O1281" s="10"/>
    </row>
    <row r="1282" spans="15:15" s="7" customFormat="1">
      <c r="O1282" s="10"/>
    </row>
    <row r="1283" spans="15:15" s="7" customFormat="1">
      <c r="O1283" s="10"/>
    </row>
    <row r="1284" spans="15:15" s="7" customFormat="1">
      <c r="O1284" s="10"/>
    </row>
    <row r="1285" spans="15:15" s="7" customFormat="1">
      <c r="O1285" s="10"/>
    </row>
    <row r="1286" spans="15:15" s="7" customFormat="1">
      <c r="O1286" s="10"/>
    </row>
    <row r="1287" spans="15:15" s="7" customFormat="1">
      <c r="O1287" s="10"/>
    </row>
    <row r="1288" spans="15:15" s="7" customFormat="1">
      <c r="O1288" s="10"/>
    </row>
    <row r="1289" spans="15:15" s="7" customFormat="1">
      <c r="O1289" s="10"/>
    </row>
    <row r="1290" spans="15:15" s="7" customFormat="1">
      <c r="O1290" s="10"/>
    </row>
    <row r="1291" spans="15:15" s="7" customFormat="1">
      <c r="O1291" s="10"/>
    </row>
    <row r="1292" spans="15:15" s="7" customFormat="1">
      <c r="O1292" s="10"/>
    </row>
    <row r="1293" spans="15:15" s="7" customFormat="1">
      <c r="O1293" s="10"/>
    </row>
    <row r="1294" spans="15:15" s="7" customFormat="1">
      <c r="O1294" s="10"/>
    </row>
    <row r="1295" spans="15:15" s="7" customFormat="1">
      <c r="O1295" s="10"/>
    </row>
    <row r="1296" spans="15:15" s="7" customFormat="1">
      <c r="O1296" s="10"/>
    </row>
    <row r="1297" spans="15:15" s="7" customFormat="1">
      <c r="O1297" s="10"/>
    </row>
    <row r="1298" spans="15:15" s="7" customFormat="1">
      <c r="O1298" s="10"/>
    </row>
    <row r="1299" spans="15:15" s="7" customFormat="1">
      <c r="O1299" s="10"/>
    </row>
    <row r="1300" spans="15:15" s="7" customFormat="1">
      <c r="O1300" s="10"/>
    </row>
    <row r="1301" spans="15:15" s="7" customFormat="1">
      <c r="O1301" s="10"/>
    </row>
    <row r="1302" spans="15:15" s="7" customFormat="1">
      <c r="O1302" s="10"/>
    </row>
    <row r="1303" spans="15:15" s="7" customFormat="1">
      <c r="O1303" s="10"/>
    </row>
    <row r="1304" spans="15:15" s="7" customFormat="1">
      <c r="O1304" s="10"/>
    </row>
    <row r="1305" spans="15:15" s="7" customFormat="1">
      <c r="O1305" s="10"/>
    </row>
    <row r="1306" spans="15:15" s="7" customFormat="1">
      <c r="O1306" s="10"/>
    </row>
    <row r="1307" spans="15:15" s="7" customFormat="1">
      <c r="O1307" s="10"/>
    </row>
    <row r="1308" spans="15:15" s="7" customFormat="1">
      <c r="O1308" s="10"/>
    </row>
    <row r="1309" spans="15:15" s="7" customFormat="1">
      <c r="O1309" s="10"/>
    </row>
    <row r="1310" spans="15:15" s="7" customFormat="1">
      <c r="O1310" s="10"/>
    </row>
    <row r="1311" spans="15:15" s="7" customFormat="1">
      <c r="O1311" s="10"/>
    </row>
    <row r="1312" spans="15:15" s="7" customFormat="1">
      <c r="O1312" s="10"/>
    </row>
    <row r="1313" spans="15:15" s="7" customFormat="1">
      <c r="O1313" s="10"/>
    </row>
    <row r="1314" spans="15:15" s="7" customFormat="1">
      <c r="O1314" s="10"/>
    </row>
    <row r="1315" spans="15:15" s="7" customFormat="1">
      <c r="O1315" s="10"/>
    </row>
    <row r="1316" spans="15:15" s="7" customFormat="1">
      <c r="O1316" s="10"/>
    </row>
    <row r="1317" spans="15:15" s="7" customFormat="1">
      <c r="O1317" s="10"/>
    </row>
    <row r="1318" spans="15:15" s="7" customFormat="1">
      <c r="O1318" s="10"/>
    </row>
    <row r="1319" spans="15:15" s="7" customFormat="1">
      <c r="O1319" s="10"/>
    </row>
    <row r="1320" spans="15:15" s="7" customFormat="1">
      <c r="O1320" s="10"/>
    </row>
    <row r="1321" spans="15:15" s="7" customFormat="1">
      <c r="O1321" s="10"/>
    </row>
    <row r="1322" spans="15:15" s="7" customFormat="1">
      <c r="O1322" s="10"/>
    </row>
    <row r="1323" spans="15:15" s="7" customFormat="1">
      <c r="O1323" s="10"/>
    </row>
    <row r="1324" spans="15:15" s="7" customFormat="1">
      <c r="O1324" s="10"/>
    </row>
    <row r="1325" spans="15:15" s="7" customFormat="1">
      <c r="O1325" s="10"/>
    </row>
    <row r="1326" spans="15:15" s="7" customFormat="1">
      <c r="O1326" s="10"/>
    </row>
    <row r="1327" spans="15:15" s="7" customFormat="1">
      <c r="O1327" s="10"/>
    </row>
    <row r="1328" spans="15:15" s="7" customFormat="1">
      <c r="O1328" s="10"/>
    </row>
    <row r="1329" spans="15:15" s="7" customFormat="1">
      <c r="O1329" s="10"/>
    </row>
    <row r="1330" spans="15:15" s="7" customFormat="1">
      <c r="O1330" s="10"/>
    </row>
    <row r="1331" spans="15:15" s="7" customFormat="1">
      <c r="O1331" s="10"/>
    </row>
    <row r="1332" spans="15:15" s="7" customFormat="1">
      <c r="O1332" s="10"/>
    </row>
    <row r="1333" spans="15:15" s="7" customFormat="1">
      <c r="O1333" s="10"/>
    </row>
    <row r="1334" spans="15:15" s="7" customFormat="1">
      <c r="O1334" s="10"/>
    </row>
    <row r="1335" spans="15:15" s="7" customFormat="1">
      <c r="O1335" s="10"/>
    </row>
    <row r="1336" spans="15:15" s="7" customFormat="1">
      <c r="O1336" s="10"/>
    </row>
    <row r="1337" spans="15:15" s="7" customFormat="1">
      <c r="O1337" s="10"/>
    </row>
    <row r="1338" spans="15:15" s="7" customFormat="1">
      <c r="O1338" s="10"/>
    </row>
    <row r="1339" spans="15:15" s="7" customFormat="1">
      <c r="O1339" s="10"/>
    </row>
    <row r="1340" spans="15:15" s="7" customFormat="1">
      <c r="O1340" s="10"/>
    </row>
    <row r="1341" spans="15:15" s="7" customFormat="1">
      <c r="O1341" s="10"/>
    </row>
    <row r="1342" spans="15:15" s="7" customFormat="1">
      <c r="O1342" s="10"/>
    </row>
    <row r="1343" spans="15:15" s="7" customFormat="1">
      <c r="O1343" s="10"/>
    </row>
    <row r="1344" spans="15:15" s="7" customFormat="1">
      <c r="O1344" s="10"/>
    </row>
    <row r="1345" spans="15:15" s="7" customFormat="1">
      <c r="O1345" s="10"/>
    </row>
    <row r="1346" spans="15:15" s="7" customFormat="1">
      <c r="O1346" s="10"/>
    </row>
    <row r="1347" spans="15:15" s="7" customFormat="1">
      <c r="O1347" s="10"/>
    </row>
    <row r="1348" spans="15:15" s="7" customFormat="1">
      <c r="O1348" s="10"/>
    </row>
    <row r="1349" spans="15:15" s="7" customFormat="1">
      <c r="O1349" s="10"/>
    </row>
    <row r="1350" spans="15:15" s="7" customFormat="1">
      <c r="O1350" s="10"/>
    </row>
    <row r="1351" spans="15:15" s="7" customFormat="1">
      <c r="O1351" s="10"/>
    </row>
    <row r="1352" spans="15:15" s="7" customFormat="1">
      <c r="O1352" s="10"/>
    </row>
    <row r="1353" spans="15:15" s="7" customFormat="1">
      <c r="O1353" s="10"/>
    </row>
    <row r="1354" spans="15:15" s="7" customFormat="1">
      <c r="O1354" s="10"/>
    </row>
    <row r="1355" spans="15:15" s="7" customFormat="1">
      <c r="O1355" s="10"/>
    </row>
    <row r="1356" spans="15:15" s="7" customFormat="1">
      <c r="O1356" s="10"/>
    </row>
    <row r="1357" spans="15:15" s="7" customFormat="1">
      <c r="O1357" s="10"/>
    </row>
    <row r="1358" spans="15:15" s="7" customFormat="1">
      <c r="O1358" s="10"/>
    </row>
    <row r="1359" spans="15:15" s="7" customFormat="1">
      <c r="O1359" s="10"/>
    </row>
    <row r="1360" spans="15:15" s="7" customFormat="1">
      <c r="O1360" s="10"/>
    </row>
    <row r="1361" spans="15:15" s="7" customFormat="1">
      <c r="O1361" s="10"/>
    </row>
    <row r="1362" spans="15:15" s="7" customFormat="1">
      <c r="O1362" s="10"/>
    </row>
    <row r="1363" spans="15:15" s="7" customFormat="1">
      <c r="O1363" s="10"/>
    </row>
    <row r="1364" spans="15:15" s="7" customFormat="1">
      <c r="O1364" s="10"/>
    </row>
    <row r="1365" spans="15:15" s="7" customFormat="1">
      <c r="O1365" s="10"/>
    </row>
    <row r="1366" spans="15:15" s="7" customFormat="1">
      <c r="O1366" s="10"/>
    </row>
    <row r="1367" spans="15:15" s="7" customFormat="1">
      <c r="O1367" s="10"/>
    </row>
    <row r="1368" spans="15:15" s="7" customFormat="1">
      <c r="O1368" s="10"/>
    </row>
    <row r="1369" spans="15:15" s="7" customFormat="1">
      <c r="O1369" s="10"/>
    </row>
    <row r="1370" spans="15:15" s="7" customFormat="1">
      <c r="O1370" s="10"/>
    </row>
    <row r="1371" spans="15:15" s="7" customFormat="1">
      <c r="O1371" s="10"/>
    </row>
    <row r="1372" spans="15:15" s="7" customFormat="1">
      <c r="O1372" s="10"/>
    </row>
    <row r="1373" spans="15:15" s="7" customFormat="1">
      <c r="O1373" s="10"/>
    </row>
    <row r="1374" spans="15:15" s="7" customFormat="1">
      <c r="O1374" s="10"/>
    </row>
    <row r="1375" spans="15:15" s="7" customFormat="1">
      <c r="O1375" s="10"/>
    </row>
    <row r="1376" spans="15:15" s="7" customFormat="1">
      <c r="O1376" s="10"/>
    </row>
    <row r="1377" spans="15:15" s="7" customFormat="1">
      <c r="O1377" s="10"/>
    </row>
    <row r="1378" spans="15:15" s="7" customFormat="1">
      <c r="O1378" s="10"/>
    </row>
    <row r="1379" spans="15:15" s="7" customFormat="1">
      <c r="O1379" s="10"/>
    </row>
    <row r="1380" spans="15:15" s="7" customFormat="1">
      <c r="O1380" s="10"/>
    </row>
    <row r="1381" spans="15:15" s="7" customFormat="1">
      <c r="O1381" s="10"/>
    </row>
    <row r="1382" spans="15:15" s="7" customFormat="1">
      <c r="O1382" s="10"/>
    </row>
    <row r="1383" spans="15:15" s="7" customFormat="1">
      <c r="O1383" s="10"/>
    </row>
    <row r="1384" spans="15:15" s="7" customFormat="1">
      <c r="O1384" s="10"/>
    </row>
    <row r="1385" spans="15:15" s="7" customFormat="1">
      <c r="O1385" s="10"/>
    </row>
    <row r="1386" spans="15:15" s="7" customFormat="1">
      <c r="O1386" s="10"/>
    </row>
    <row r="1387" spans="15:15" s="7" customFormat="1">
      <c r="O1387" s="10"/>
    </row>
    <row r="1388" spans="15:15" s="7" customFormat="1">
      <c r="O1388" s="10"/>
    </row>
    <row r="1389" spans="15:15" s="7" customFormat="1">
      <c r="O1389" s="10"/>
    </row>
    <row r="1390" spans="15:15" s="7" customFormat="1">
      <c r="O1390" s="10"/>
    </row>
    <row r="1391" spans="15:15" s="7" customFormat="1">
      <c r="O1391" s="10"/>
    </row>
    <row r="1392" spans="15:15" s="7" customFormat="1">
      <c r="O1392" s="10"/>
    </row>
    <row r="1393" spans="15:15" s="7" customFormat="1">
      <c r="O1393" s="10"/>
    </row>
    <row r="1394" spans="15:15" s="7" customFormat="1">
      <c r="O1394" s="10"/>
    </row>
    <row r="1395" spans="15:15" s="7" customFormat="1">
      <c r="O1395" s="10"/>
    </row>
    <row r="1396" spans="15:15" s="7" customFormat="1">
      <c r="O1396" s="10"/>
    </row>
    <row r="1397" spans="15:15" s="7" customFormat="1">
      <c r="O1397" s="10"/>
    </row>
    <row r="1398" spans="15:15" s="7" customFormat="1">
      <c r="O1398" s="10"/>
    </row>
    <row r="1399" spans="15:15" s="7" customFormat="1">
      <c r="O1399" s="10"/>
    </row>
    <row r="1400" spans="15:15" s="7" customFormat="1">
      <c r="O1400" s="10"/>
    </row>
    <row r="1401" spans="15:15" s="7" customFormat="1">
      <c r="O1401" s="10"/>
    </row>
    <row r="1402" spans="15:15" s="7" customFormat="1">
      <c r="O1402" s="10"/>
    </row>
    <row r="1403" spans="15:15" s="7" customFormat="1">
      <c r="O1403" s="10"/>
    </row>
    <row r="1404" spans="15:15" s="7" customFormat="1">
      <c r="O1404" s="10"/>
    </row>
    <row r="1405" spans="15:15" s="7" customFormat="1">
      <c r="O1405" s="10"/>
    </row>
    <row r="1406" spans="15:15" s="7" customFormat="1">
      <c r="O1406" s="10"/>
    </row>
    <row r="1407" spans="15:15" s="7" customFormat="1">
      <c r="O1407" s="10"/>
    </row>
    <row r="1408" spans="15:15" s="7" customFormat="1">
      <c r="O1408" s="10"/>
    </row>
    <row r="1409" spans="15:15" s="7" customFormat="1">
      <c r="O1409" s="10"/>
    </row>
    <row r="1410" spans="15:15" s="7" customFormat="1">
      <c r="O1410" s="10"/>
    </row>
    <row r="1411" spans="15:15" s="7" customFormat="1">
      <c r="O1411" s="10"/>
    </row>
    <row r="1412" spans="15:15" s="7" customFormat="1">
      <c r="O1412" s="10"/>
    </row>
    <row r="1413" spans="15:15" s="7" customFormat="1">
      <c r="O1413" s="10"/>
    </row>
    <row r="1414" spans="15:15" s="7" customFormat="1">
      <c r="O1414" s="10"/>
    </row>
    <row r="1415" spans="15:15" s="7" customFormat="1">
      <c r="O1415" s="10"/>
    </row>
    <row r="1416" spans="15:15" s="7" customFormat="1">
      <c r="O1416" s="10"/>
    </row>
    <row r="1417" spans="15:15" s="7" customFormat="1">
      <c r="O1417" s="10"/>
    </row>
    <row r="1418" spans="15:15" s="7" customFormat="1">
      <c r="O1418" s="10"/>
    </row>
    <row r="1419" spans="15:15" s="7" customFormat="1">
      <c r="O1419" s="10"/>
    </row>
    <row r="1420" spans="15:15" s="7" customFormat="1">
      <c r="O1420" s="10"/>
    </row>
    <row r="1421" spans="15:15" s="7" customFormat="1">
      <c r="O1421" s="10"/>
    </row>
    <row r="1422" spans="15:15" s="7" customFormat="1">
      <c r="O1422" s="10"/>
    </row>
    <row r="1423" spans="15:15" s="7" customFormat="1">
      <c r="O1423" s="10"/>
    </row>
    <row r="1424" spans="15:15" s="7" customFormat="1">
      <c r="O1424" s="10"/>
    </row>
    <row r="1425" spans="15:15" s="7" customFormat="1">
      <c r="O1425" s="10"/>
    </row>
    <row r="1426" spans="15:15" s="7" customFormat="1">
      <c r="O1426" s="10"/>
    </row>
    <row r="1427" spans="15:15" s="7" customFormat="1">
      <c r="O1427" s="10"/>
    </row>
    <row r="1428" spans="15:15" s="7" customFormat="1">
      <c r="O1428" s="10"/>
    </row>
    <row r="1429" spans="15:15" s="7" customFormat="1">
      <c r="O1429" s="10"/>
    </row>
    <row r="1430" spans="15:15" s="7" customFormat="1">
      <c r="O1430" s="10"/>
    </row>
    <row r="1431" spans="15:15" s="7" customFormat="1">
      <c r="O1431" s="10"/>
    </row>
    <row r="1432" spans="15:15" s="7" customFormat="1">
      <c r="O1432" s="10"/>
    </row>
    <row r="1433" spans="15:15" s="7" customFormat="1">
      <c r="O1433" s="10"/>
    </row>
    <row r="1434" spans="15:15" s="7" customFormat="1">
      <c r="O1434" s="10"/>
    </row>
    <row r="1435" spans="15:15" s="7" customFormat="1">
      <c r="O1435" s="10"/>
    </row>
    <row r="1436" spans="15:15" s="7" customFormat="1">
      <c r="O1436" s="10"/>
    </row>
    <row r="1437" spans="15:15" s="7" customFormat="1">
      <c r="O1437" s="10"/>
    </row>
    <row r="1438" spans="15:15" s="7" customFormat="1">
      <c r="O1438" s="10"/>
    </row>
    <row r="1439" spans="15:15" s="7" customFormat="1">
      <c r="O1439" s="10"/>
    </row>
    <row r="1440" spans="15:15" s="7" customFormat="1">
      <c r="O1440" s="10"/>
    </row>
    <row r="1441" spans="15:15" s="7" customFormat="1">
      <c r="O1441" s="10"/>
    </row>
    <row r="1442" spans="15:15" s="7" customFormat="1">
      <c r="O1442" s="10"/>
    </row>
    <row r="1443" spans="15:15" s="7" customFormat="1">
      <c r="O1443" s="10"/>
    </row>
    <row r="1444" spans="15:15" s="7" customFormat="1">
      <c r="O1444" s="10"/>
    </row>
    <row r="1445" spans="15:15" s="7" customFormat="1">
      <c r="O1445" s="10"/>
    </row>
    <row r="1446" spans="15:15" s="7" customFormat="1">
      <c r="O1446" s="10"/>
    </row>
    <row r="1447" spans="15:15" s="7" customFormat="1">
      <c r="O1447" s="10"/>
    </row>
    <row r="1448" spans="15:15" s="7" customFormat="1">
      <c r="O1448" s="10"/>
    </row>
    <row r="1449" spans="15:15" s="7" customFormat="1">
      <c r="O1449" s="10"/>
    </row>
    <row r="1450" spans="15:15" s="7" customFormat="1">
      <c r="O1450" s="10"/>
    </row>
    <row r="1451" spans="15:15" s="7" customFormat="1">
      <c r="O1451" s="10"/>
    </row>
    <row r="1452" spans="15:15" s="7" customFormat="1">
      <c r="O1452" s="10"/>
    </row>
    <row r="1453" spans="15:15" s="7" customFormat="1">
      <c r="O1453" s="10"/>
    </row>
    <row r="1454" spans="15:15" s="7" customFormat="1">
      <c r="O1454" s="10"/>
    </row>
    <row r="1455" spans="15:15" s="7" customFormat="1">
      <c r="O1455" s="10"/>
    </row>
    <row r="1456" spans="15:15" s="7" customFormat="1">
      <c r="O1456" s="10"/>
    </row>
    <row r="1457" spans="15:15" s="7" customFormat="1">
      <c r="O1457" s="10"/>
    </row>
    <row r="1458" spans="15:15" s="7" customFormat="1">
      <c r="O1458" s="10"/>
    </row>
    <row r="1459" spans="15:15" s="7" customFormat="1">
      <c r="O1459" s="10"/>
    </row>
    <row r="1460" spans="15:15" s="7" customFormat="1">
      <c r="O1460" s="10"/>
    </row>
    <row r="1461" spans="15:15" s="7" customFormat="1">
      <c r="O1461" s="10"/>
    </row>
    <row r="1462" spans="15:15" s="7" customFormat="1">
      <c r="O1462" s="10"/>
    </row>
    <row r="1463" spans="15:15" s="7" customFormat="1">
      <c r="O1463" s="10"/>
    </row>
    <row r="1464" spans="15:15" s="7" customFormat="1">
      <c r="O1464" s="10"/>
    </row>
    <row r="1465" spans="15:15" s="7" customFormat="1">
      <c r="O1465" s="10"/>
    </row>
    <row r="1466" spans="15:15" s="7" customFormat="1">
      <c r="O1466" s="10"/>
    </row>
    <row r="1467" spans="15:15" s="7" customFormat="1">
      <c r="O1467" s="10"/>
    </row>
    <row r="1468" spans="15:15" s="7" customFormat="1">
      <c r="O1468" s="10"/>
    </row>
    <row r="1469" spans="15:15" s="7" customFormat="1">
      <c r="O1469" s="10"/>
    </row>
    <row r="1470" spans="15:15" s="7" customFormat="1">
      <c r="O1470" s="10"/>
    </row>
    <row r="1471" spans="15:15" s="7" customFormat="1">
      <c r="O1471" s="10"/>
    </row>
    <row r="1472" spans="15:15" s="7" customFormat="1">
      <c r="O1472" s="10"/>
    </row>
    <row r="1473" spans="15:15" s="7" customFormat="1">
      <c r="O1473" s="10"/>
    </row>
    <row r="1474" spans="15:15" s="7" customFormat="1">
      <c r="O1474" s="10"/>
    </row>
    <row r="1475" spans="15:15" s="7" customFormat="1">
      <c r="O1475" s="10"/>
    </row>
    <row r="1476" spans="15:15" s="7" customFormat="1">
      <c r="O1476" s="10"/>
    </row>
    <row r="1477" spans="15:15" s="7" customFormat="1">
      <c r="O1477" s="10"/>
    </row>
    <row r="1478" spans="15:15" s="7" customFormat="1">
      <c r="O1478" s="10"/>
    </row>
    <row r="1479" spans="15:15" s="7" customFormat="1">
      <c r="O1479" s="10"/>
    </row>
    <row r="1480" spans="15:15" s="7" customFormat="1">
      <c r="O1480" s="10"/>
    </row>
    <row r="1481" spans="15:15" s="7" customFormat="1">
      <c r="O1481" s="10"/>
    </row>
    <row r="1482" spans="15:15" s="7" customFormat="1">
      <c r="O1482" s="10"/>
    </row>
    <row r="1483" spans="15:15" s="7" customFormat="1">
      <c r="O1483" s="10"/>
    </row>
    <row r="1484" spans="15:15" s="7" customFormat="1">
      <c r="O1484" s="10"/>
    </row>
    <row r="1485" spans="15:15" s="7" customFormat="1">
      <c r="O1485" s="10"/>
    </row>
    <row r="1486" spans="15:15" s="7" customFormat="1">
      <c r="O1486" s="10"/>
    </row>
    <row r="1487" spans="15:15" s="7" customFormat="1">
      <c r="O1487" s="10"/>
    </row>
    <row r="1488" spans="15:15" s="7" customFormat="1">
      <c r="O1488" s="10"/>
    </row>
    <row r="1489" spans="15:15" s="7" customFormat="1">
      <c r="O1489" s="10"/>
    </row>
    <row r="1490" spans="15:15" s="7" customFormat="1">
      <c r="O1490" s="10"/>
    </row>
    <row r="1491" spans="15:15" s="7" customFormat="1">
      <c r="O1491" s="10"/>
    </row>
    <row r="1492" spans="15:15" s="7" customFormat="1">
      <c r="O1492" s="10"/>
    </row>
    <row r="1493" spans="15:15" s="7" customFormat="1">
      <c r="O1493" s="10"/>
    </row>
    <row r="1494" spans="15:15" s="7" customFormat="1">
      <c r="O1494" s="10"/>
    </row>
    <row r="1495" spans="15:15" s="7" customFormat="1">
      <c r="O1495" s="10"/>
    </row>
    <row r="1496" spans="15:15" s="7" customFormat="1">
      <c r="O1496" s="10"/>
    </row>
    <row r="1497" spans="15:15" s="7" customFormat="1">
      <c r="O1497" s="10"/>
    </row>
    <row r="1498" spans="15:15" s="7" customFormat="1">
      <c r="O1498" s="10"/>
    </row>
    <row r="1499" spans="15:15" s="7" customFormat="1">
      <c r="O1499" s="10"/>
    </row>
    <row r="1500" spans="15:15" s="7" customFormat="1">
      <c r="O1500" s="10"/>
    </row>
    <row r="1501" spans="15:15" s="7" customFormat="1">
      <c r="O1501" s="10"/>
    </row>
    <row r="1502" spans="15:15" s="7" customFormat="1">
      <c r="O1502" s="10"/>
    </row>
    <row r="1503" spans="15:15" s="7" customFormat="1">
      <c r="O1503" s="10"/>
    </row>
    <row r="1504" spans="15:15" s="7" customFormat="1">
      <c r="O1504" s="10"/>
    </row>
    <row r="1505" spans="15:15" s="7" customFormat="1">
      <c r="O1505" s="10"/>
    </row>
    <row r="1506" spans="15:15" s="7" customFormat="1">
      <c r="O1506" s="10"/>
    </row>
    <row r="1507" spans="15:15" s="7" customFormat="1">
      <c r="O1507" s="10"/>
    </row>
    <row r="1508" spans="15:15" s="7" customFormat="1">
      <c r="O1508" s="10"/>
    </row>
    <row r="1509" spans="15:15" s="7" customFormat="1">
      <c r="O1509" s="10"/>
    </row>
    <row r="1510" spans="15:15" s="7" customFormat="1">
      <c r="O1510" s="10"/>
    </row>
    <row r="1511" spans="15:15" s="7" customFormat="1">
      <c r="O1511" s="10"/>
    </row>
    <row r="1512" spans="15:15" s="7" customFormat="1">
      <c r="O1512" s="10"/>
    </row>
    <row r="1513" spans="15:15" s="7" customFormat="1">
      <c r="O1513" s="10"/>
    </row>
    <row r="1514" spans="15:15" s="7" customFormat="1">
      <c r="O1514" s="10"/>
    </row>
    <row r="1515" spans="15:15" s="7" customFormat="1">
      <c r="O1515" s="10"/>
    </row>
    <row r="1516" spans="15:15" s="7" customFormat="1">
      <c r="O1516" s="10"/>
    </row>
    <row r="1517" spans="15:15" s="7" customFormat="1">
      <c r="O1517" s="10"/>
    </row>
    <row r="1518" spans="15:15" s="7" customFormat="1">
      <c r="O1518" s="10"/>
    </row>
    <row r="1519" spans="15:15" s="7" customFormat="1">
      <c r="O1519" s="10"/>
    </row>
    <row r="1520" spans="15:15" s="7" customFormat="1">
      <c r="O1520" s="10"/>
    </row>
    <row r="1521" spans="15:15" s="7" customFormat="1">
      <c r="O1521" s="10"/>
    </row>
    <row r="1522" spans="15:15" s="7" customFormat="1">
      <c r="O1522" s="10"/>
    </row>
    <row r="1523" spans="15:15" s="7" customFormat="1">
      <c r="O1523" s="10"/>
    </row>
    <row r="1524" spans="15:15" s="7" customFormat="1">
      <c r="O1524" s="10"/>
    </row>
    <row r="1525" spans="15:15" s="7" customFormat="1">
      <c r="O1525" s="10"/>
    </row>
    <row r="1526" spans="15:15" s="7" customFormat="1">
      <c r="O1526" s="10"/>
    </row>
    <row r="1527" spans="15:15" s="7" customFormat="1">
      <c r="O1527" s="10"/>
    </row>
    <row r="1528" spans="15:15" s="7" customFormat="1">
      <c r="O1528" s="10"/>
    </row>
    <row r="1529" spans="15:15" s="7" customFormat="1">
      <c r="O1529" s="10"/>
    </row>
    <row r="1530" spans="15:15" s="7" customFormat="1">
      <c r="O1530" s="10"/>
    </row>
    <row r="1531" spans="15:15" s="7" customFormat="1">
      <c r="O1531" s="10"/>
    </row>
    <row r="1532" spans="15:15" s="7" customFormat="1">
      <c r="O1532" s="10"/>
    </row>
    <row r="1533" spans="15:15" s="7" customFormat="1">
      <c r="O1533" s="10"/>
    </row>
    <row r="1534" spans="15:15" s="7" customFormat="1">
      <c r="O1534" s="10"/>
    </row>
    <row r="1535" spans="15:15" s="7" customFormat="1">
      <c r="O1535" s="10"/>
    </row>
    <row r="1536" spans="15:15" s="7" customFormat="1">
      <c r="O1536" s="10"/>
    </row>
    <row r="1537" spans="15:15" s="7" customFormat="1">
      <c r="O1537" s="10"/>
    </row>
    <row r="1538" spans="15:15" s="7" customFormat="1">
      <c r="O1538" s="10"/>
    </row>
    <row r="1539" spans="15:15" s="7" customFormat="1">
      <c r="O1539" s="10"/>
    </row>
    <row r="1540" spans="15:15" s="7" customFormat="1">
      <c r="O1540" s="10"/>
    </row>
    <row r="1541" spans="15:15" s="7" customFormat="1">
      <c r="O1541" s="10"/>
    </row>
    <row r="1542" spans="15:15" s="7" customFormat="1">
      <c r="O1542" s="10"/>
    </row>
    <row r="1543" spans="15:15" s="7" customFormat="1">
      <c r="O1543" s="10"/>
    </row>
    <row r="1544" spans="15:15" s="7" customFormat="1">
      <c r="O1544" s="10"/>
    </row>
    <row r="1545" spans="15:15" s="7" customFormat="1">
      <c r="O1545" s="10"/>
    </row>
    <row r="1546" spans="15:15" s="7" customFormat="1">
      <c r="O1546" s="10"/>
    </row>
    <row r="1547" spans="15:15" s="7" customFormat="1">
      <c r="O1547" s="10"/>
    </row>
    <row r="1548" spans="15:15" s="7" customFormat="1">
      <c r="O1548" s="10"/>
    </row>
    <row r="1549" spans="15:15" s="7" customFormat="1">
      <c r="O1549" s="10"/>
    </row>
    <row r="1550" spans="15:15" s="7" customFormat="1">
      <c r="O1550" s="10"/>
    </row>
    <row r="1551" spans="15:15" s="7" customFormat="1">
      <c r="O1551" s="10"/>
    </row>
    <row r="1552" spans="15:15" s="7" customFormat="1">
      <c r="O1552" s="10"/>
    </row>
    <row r="1553" spans="15:15" s="7" customFormat="1">
      <c r="O1553" s="10"/>
    </row>
    <row r="1554" spans="15:15" s="7" customFormat="1">
      <c r="O1554" s="10"/>
    </row>
    <row r="1555" spans="15:15" s="7" customFormat="1">
      <c r="O1555" s="10"/>
    </row>
    <row r="1556" spans="15:15" s="7" customFormat="1">
      <c r="O1556" s="10"/>
    </row>
    <row r="1557" spans="15:15" s="7" customFormat="1">
      <c r="O1557" s="10"/>
    </row>
    <row r="1558" spans="15:15" s="7" customFormat="1">
      <c r="O1558" s="10"/>
    </row>
    <row r="1559" spans="15:15" s="7" customFormat="1">
      <c r="O1559" s="10"/>
    </row>
    <row r="1560" spans="15:15" s="7" customFormat="1">
      <c r="O1560" s="10"/>
    </row>
    <row r="1561" spans="15:15" s="7" customFormat="1">
      <c r="O1561" s="10"/>
    </row>
    <row r="1562" spans="15:15" s="7" customFormat="1">
      <c r="O1562" s="10"/>
    </row>
    <row r="1563" spans="15:15" s="7" customFormat="1">
      <c r="O1563" s="10"/>
    </row>
    <row r="1564" spans="15:15" s="7" customFormat="1">
      <c r="O1564" s="10"/>
    </row>
    <row r="1565" spans="15:15" s="7" customFormat="1">
      <c r="O1565" s="10"/>
    </row>
    <row r="1566" spans="15:15" s="7" customFormat="1">
      <c r="O1566" s="10"/>
    </row>
    <row r="1567" spans="15:15" s="7" customFormat="1">
      <c r="O1567" s="10"/>
    </row>
    <row r="1568" spans="15:15" s="7" customFormat="1">
      <c r="O1568" s="10"/>
    </row>
    <row r="1569" spans="15:15" s="7" customFormat="1">
      <c r="O1569" s="10"/>
    </row>
    <row r="1570" spans="15:15" s="7" customFormat="1">
      <c r="O1570" s="10"/>
    </row>
    <row r="1571" spans="15:15" s="7" customFormat="1">
      <c r="O1571" s="10"/>
    </row>
    <row r="1572" spans="15:15" s="7" customFormat="1">
      <c r="O1572" s="10"/>
    </row>
    <row r="1573" spans="15:15" s="7" customFormat="1">
      <c r="O1573" s="10"/>
    </row>
    <row r="1574" spans="15:15" s="7" customFormat="1">
      <c r="O1574" s="10"/>
    </row>
    <row r="1575" spans="15:15" s="7" customFormat="1">
      <c r="O1575" s="10"/>
    </row>
    <row r="1576" spans="15:15" s="7" customFormat="1">
      <c r="O1576" s="10"/>
    </row>
    <row r="1577" spans="15:15" s="7" customFormat="1">
      <c r="O1577" s="10"/>
    </row>
    <row r="1578" spans="15:15" s="7" customFormat="1">
      <c r="O1578" s="10"/>
    </row>
    <row r="1579" spans="15:15" s="7" customFormat="1">
      <c r="O1579" s="10"/>
    </row>
    <row r="1580" spans="15:15" s="7" customFormat="1">
      <c r="O1580" s="10"/>
    </row>
    <row r="1581" spans="15:15" s="7" customFormat="1">
      <c r="O1581" s="10"/>
    </row>
    <row r="1582" spans="15:15" s="7" customFormat="1">
      <c r="O1582" s="10"/>
    </row>
    <row r="1583" spans="15:15" s="7" customFormat="1">
      <c r="O1583" s="10"/>
    </row>
    <row r="1584" spans="15:15" s="7" customFormat="1">
      <c r="O1584" s="10"/>
    </row>
    <row r="1585" spans="15:15" s="7" customFormat="1">
      <c r="O1585" s="10"/>
    </row>
    <row r="1586" spans="15:15" s="7" customFormat="1">
      <c r="O1586" s="10"/>
    </row>
    <row r="1587" spans="15:15" s="7" customFormat="1">
      <c r="O1587" s="10"/>
    </row>
    <row r="1588" spans="15:15" s="7" customFormat="1">
      <c r="O1588" s="10"/>
    </row>
    <row r="1589" spans="15:15" s="7" customFormat="1">
      <c r="O1589" s="10"/>
    </row>
    <row r="1590" spans="15:15" s="7" customFormat="1">
      <c r="O1590" s="10"/>
    </row>
    <row r="1591" spans="15:15" s="7" customFormat="1">
      <c r="O1591" s="10"/>
    </row>
    <row r="1592" spans="15:15" s="7" customFormat="1">
      <c r="O1592" s="10"/>
    </row>
    <row r="1593" spans="15:15" s="7" customFormat="1">
      <c r="O1593" s="10"/>
    </row>
    <row r="1594" spans="15:15" s="7" customFormat="1">
      <c r="O1594" s="10"/>
    </row>
    <row r="1595" spans="15:15" s="7" customFormat="1">
      <c r="O1595" s="10"/>
    </row>
    <row r="1596" spans="15:15" s="7" customFormat="1">
      <c r="O1596" s="10"/>
    </row>
    <row r="1597" spans="15:15" s="7" customFormat="1">
      <c r="O1597" s="10"/>
    </row>
    <row r="1598" spans="15:15" s="7" customFormat="1">
      <c r="O1598" s="10"/>
    </row>
    <row r="1599" spans="15:15" s="7" customFormat="1">
      <c r="O1599" s="10"/>
    </row>
    <row r="1600" spans="15:15" s="7" customFormat="1">
      <c r="O1600" s="10"/>
    </row>
    <row r="1601" spans="15:15" s="7" customFormat="1">
      <c r="O1601" s="10"/>
    </row>
    <row r="1602" spans="15:15" s="7" customFormat="1">
      <c r="O1602" s="10"/>
    </row>
    <row r="1603" spans="15:15" s="7" customFormat="1">
      <c r="O1603" s="10"/>
    </row>
    <row r="1604" spans="15:15" s="7" customFormat="1">
      <c r="O1604" s="10"/>
    </row>
    <row r="1605" spans="15:15" s="7" customFormat="1">
      <c r="O1605" s="10"/>
    </row>
    <row r="1606" spans="15:15" s="7" customFormat="1">
      <c r="O1606" s="10"/>
    </row>
    <row r="1607" spans="15:15" s="7" customFormat="1">
      <c r="O1607" s="10"/>
    </row>
    <row r="1608" spans="15:15" s="7" customFormat="1">
      <c r="O1608" s="10"/>
    </row>
    <row r="1609" spans="15:15" s="7" customFormat="1">
      <c r="O1609" s="10"/>
    </row>
    <row r="1610" spans="15:15" s="7" customFormat="1">
      <c r="O1610" s="10"/>
    </row>
    <row r="1611" spans="15:15" s="7" customFormat="1">
      <c r="O1611" s="10"/>
    </row>
    <row r="1612" spans="15:15" s="7" customFormat="1">
      <c r="O1612" s="10"/>
    </row>
    <row r="1613" spans="15:15" s="7" customFormat="1">
      <c r="O1613" s="10"/>
    </row>
    <row r="1614" spans="15:15" s="7" customFormat="1">
      <c r="O1614" s="10"/>
    </row>
    <row r="1615" spans="15:15" s="7" customFormat="1">
      <c r="O1615" s="10"/>
    </row>
    <row r="1616" spans="15:15" s="7" customFormat="1">
      <c r="O1616" s="10"/>
    </row>
    <row r="1617" spans="15:15" s="7" customFormat="1">
      <c r="O1617" s="10"/>
    </row>
    <row r="1618" spans="15:15" s="7" customFormat="1">
      <c r="O1618" s="10"/>
    </row>
    <row r="1619" spans="15:15" s="7" customFormat="1">
      <c r="O1619" s="10"/>
    </row>
    <row r="1620" spans="15:15" s="7" customFormat="1">
      <c r="O1620" s="10"/>
    </row>
    <row r="1621" spans="15:15" s="7" customFormat="1">
      <c r="O1621" s="10"/>
    </row>
    <row r="1622" spans="15:15" s="7" customFormat="1">
      <c r="O1622" s="10"/>
    </row>
    <row r="1623" spans="15:15" s="7" customFormat="1">
      <c r="O1623" s="10"/>
    </row>
    <row r="1624" spans="15:15" s="7" customFormat="1">
      <c r="O1624" s="10"/>
    </row>
    <row r="1625" spans="15:15" s="7" customFormat="1">
      <c r="O1625" s="10"/>
    </row>
    <row r="1626" spans="15:15" s="7" customFormat="1">
      <c r="O1626" s="10"/>
    </row>
    <row r="1627" spans="15:15" s="7" customFormat="1">
      <c r="O1627" s="10"/>
    </row>
    <row r="1628" spans="15:15" s="7" customFormat="1">
      <c r="O1628" s="10"/>
    </row>
    <row r="1629" spans="15:15" s="7" customFormat="1">
      <c r="O1629" s="10"/>
    </row>
    <row r="1630" spans="15:15" s="7" customFormat="1">
      <c r="O1630" s="10"/>
    </row>
    <row r="1631" spans="15:15" s="7" customFormat="1">
      <c r="O1631" s="10"/>
    </row>
    <row r="1632" spans="15:15" s="7" customFormat="1">
      <c r="O1632" s="10"/>
    </row>
    <row r="1633" spans="15:15" s="7" customFormat="1">
      <c r="O1633" s="10"/>
    </row>
    <row r="1634" spans="15:15" s="7" customFormat="1">
      <c r="O1634" s="10"/>
    </row>
    <row r="1635" spans="15:15" s="7" customFormat="1">
      <c r="O1635" s="10"/>
    </row>
    <row r="1636" spans="15:15" s="7" customFormat="1">
      <c r="O1636" s="10"/>
    </row>
    <row r="1637" spans="15:15" s="7" customFormat="1">
      <c r="O1637" s="10"/>
    </row>
    <row r="1638" spans="15:15" s="7" customFormat="1">
      <c r="O1638" s="10"/>
    </row>
    <row r="1639" spans="15:15" s="7" customFormat="1">
      <c r="O1639" s="10"/>
    </row>
    <row r="1640" spans="15:15" s="7" customFormat="1">
      <c r="O1640" s="10"/>
    </row>
    <row r="1641" spans="15:15" s="7" customFormat="1">
      <c r="O1641" s="10"/>
    </row>
    <row r="1642" spans="15:15" s="7" customFormat="1">
      <c r="O1642" s="10"/>
    </row>
    <row r="1643" spans="15:15" s="7" customFormat="1">
      <c r="O1643" s="10"/>
    </row>
    <row r="1644" spans="15:15" s="7" customFormat="1">
      <c r="O1644" s="10"/>
    </row>
    <row r="1645" spans="15:15" s="7" customFormat="1">
      <c r="O1645" s="10"/>
    </row>
    <row r="1646" spans="15:15" s="7" customFormat="1">
      <c r="O1646" s="10"/>
    </row>
    <row r="1647" spans="15:15" s="7" customFormat="1">
      <c r="O1647" s="10"/>
    </row>
    <row r="1648" spans="15:15" s="7" customFormat="1">
      <c r="O1648" s="10"/>
    </row>
    <row r="1649" spans="15:15" s="7" customFormat="1">
      <c r="O1649" s="10"/>
    </row>
    <row r="1650" spans="15:15" s="7" customFormat="1">
      <c r="O1650" s="10"/>
    </row>
    <row r="1651" spans="15:15" s="7" customFormat="1">
      <c r="O1651" s="10"/>
    </row>
    <row r="1652" spans="15:15" s="7" customFormat="1">
      <c r="O1652" s="10"/>
    </row>
    <row r="1653" spans="15:15" s="7" customFormat="1">
      <c r="O1653" s="10"/>
    </row>
    <row r="1654" spans="15:15" s="7" customFormat="1">
      <c r="O1654" s="10"/>
    </row>
    <row r="1655" spans="15:15" s="7" customFormat="1">
      <c r="O1655" s="10"/>
    </row>
    <row r="1656" spans="15:15" s="7" customFormat="1">
      <c r="O1656" s="10"/>
    </row>
    <row r="1657" spans="15:15" s="7" customFormat="1">
      <c r="O1657" s="10"/>
    </row>
    <row r="1658" spans="15:15" s="7" customFormat="1">
      <c r="O1658" s="10"/>
    </row>
    <row r="1659" spans="15:15" s="7" customFormat="1">
      <c r="O1659" s="10"/>
    </row>
    <row r="1660" spans="15:15" s="7" customFormat="1">
      <c r="O1660" s="10"/>
    </row>
    <row r="1661" spans="15:15" s="7" customFormat="1">
      <c r="O1661" s="10"/>
    </row>
    <row r="1662" spans="15:15" s="7" customFormat="1">
      <c r="O1662" s="10"/>
    </row>
    <row r="1663" spans="15:15" s="7" customFormat="1">
      <c r="O1663" s="10"/>
    </row>
    <row r="1664" spans="15:15" s="7" customFormat="1">
      <c r="O1664" s="10"/>
    </row>
    <row r="1665" spans="15:15" s="7" customFormat="1">
      <c r="O1665" s="10"/>
    </row>
    <row r="1666" spans="15:15" s="7" customFormat="1">
      <c r="O1666" s="10"/>
    </row>
    <row r="1667" spans="15:15" s="7" customFormat="1">
      <c r="O1667" s="10"/>
    </row>
    <row r="1668" spans="15:15" s="7" customFormat="1">
      <c r="O1668" s="10"/>
    </row>
    <row r="1669" spans="15:15" s="7" customFormat="1">
      <c r="O1669" s="10"/>
    </row>
    <row r="1670" spans="15:15" s="7" customFormat="1">
      <c r="O1670" s="10"/>
    </row>
    <row r="1671" spans="15:15" s="7" customFormat="1">
      <c r="O1671" s="10"/>
    </row>
    <row r="1672" spans="15:15" s="7" customFormat="1">
      <c r="O1672" s="10"/>
    </row>
    <row r="1673" spans="15:15" s="7" customFormat="1">
      <c r="O1673" s="10"/>
    </row>
    <row r="1674" spans="15:15" s="7" customFormat="1">
      <c r="O1674" s="10"/>
    </row>
    <row r="1675" spans="15:15" s="7" customFormat="1">
      <c r="O1675" s="10"/>
    </row>
    <row r="1676" spans="15:15" s="7" customFormat="1">
      <c r="O1676" s="10"/>
    </row>
    <row r="1677" spans="15:15" s="7" customFormat="1">
      <c r="O1677" s="10"/>
    </row>
    <row r="1678" spans="15:15" s="7" customFormat="1">
      <c r="O1678" s="10"/>
    </row>
    <row r="1679" spans="15:15" s="7" customFormat="1">
      <c r="O1679" s="10"/>
    </row>
    <row r="1680" spans="15:15" s="7" customFormat="1">
      <c r="O1680" s="10"/>
    </row>
    <row r="1681" spans="15:15" s="7" customFormat="1">
      <c r="O1681" s="10"/>
    </row>
    <row r="1682" spans="15:15" s="7" customFormat="1">
      <c r="O1682" s="10"/>
    </row>
    <row r="1683" spans="15:15" s="7" customFormat="1">
      <c r="O1683" s="10"/>
    </row>
    <row r="1684" spans="15:15" s="7" customFormat="1">
      <c r="O1684" s="10"/>
    </row>
    <row r="1685" spans="15:15" s="7" customFormat="1">
      <c r="O1685" s="10"/>
    </row>
    <row r="1686" spans="15:15" s="7" customFormat="1">
      <c r="O1686" s="10"/>
    </row>
    <row r="1687" spans="15:15" s="7" customFormat="1">
      <c r="O1687" s="10"/>
    </row>
    <row r="1688" spans="15:15" s="7" customFormat="1">
      <c r="O1688" s="10"/>
    </row>
    <row r="1689" spans="15:15" s="7" customFormat="1">
      <c r="O1689" s="10"/>
    </row>
    <row r="1690" spans="15:15" s="7" customFormat="1">
      <c r="O1690" s="10"/>
    </row>
    <row r="1691" spans="15:15" s="7" customFormat="1">
      <c r="O1691" s="10"/>
    </row>
    <row r="1692" spans="15:15" s="7" customFormat="1">
      <c r="O1692" s="10"/>
    </row>
    <row r="1693" spans="15:15" s="7" customFormat="1">
      <c r="O1693" s="10"/>
    </row>
    <row r="1694" spans="15:15" s="7" customFormat="1">
      <c r="O1694" s="10"/>
    </row>
    <row r="1695" spans="15:15" s="7" customFormat="1">
      <c r="O1695" s="10"/>
    </row>
    <row r="1696" spans="15:15" s="7" customFormat="1">
      <c r="O1696" s="10"/>
    </row>
    <row r="1697" spans="15:15" s="7" customFormat="1">
      <c r="O1697" s="10"/>
    </row>
    <row r="1698" spans="15:15" s="7" customFormat="1">
      <c r="O1698" s="10"/>
    </row>
    <row r="1699" spans="15:15" s="7" customFormat="1">
      <c r="O1699" s="10"/>
    </row>
    <row r="1700" spans="15:15" s="7" customFormat="1">
      <c r="O1700" s="10"/>
    </row>
    <row r="1701" spans="15:15" s="7" customFormat="1">
      <c r="O1701" s="10"/>
    </row>
    <row r="1702" spans="15:15" s="7" customFormat="1">
      <c r="O1702" s="10"/>
    </row>
    <row r="1703" spans="15:15" s="7" customFormat="1">
      <c r="O1703" s="10"/>
    </row>
    <row r="1704" spans="15:15" s="7" customFormat="1">
      <c r="O1704" s="10"/>
    </row>
    <row r="1705" spans="15:15" s="7" customFormat="1">
      <c r="O1705" s="10"/>
    </row>
    <row r="1706" spans="15:15" s="7" customFormat="1">
      <c r="O1706" s="10"/>
    </row>
    <row r="1707" spans="15:15" s="7" customFormat="1">
      <c r="O1707" s="10"/>
    </row>
    <row r="1708" spans="15:15" s="7" customFormat="1">
      <c r="O1708" s="10"/>
    </row>
    <row r="1709" spans="15:15" s="7" customFormat="1">
      <c r="O1709" s="10"/>
    </row>
    <row r="1710" spans="15:15" s="7" customFormat="1">
      <c r="O1710" s="10"/>
    </row>
    <row r="1711" spans="15:15" s="7" customFormat="1">
      <c r="O1711" s="10"/>
    </row>
    <row r="1712" spans="15:15" s="7" customFormat="1">
      <c r="O1712" s="10"/>
    </row>
    <row r="1713" spans="15:15" s="7" customFormat="1">
      <c r="O1713" s="10"/>
    </row>
    <row r="1714" spans="15:15" s="7" customFormat="1">
      <c r="O1714" s="10"/>
    </row>
    <row r="1715" spans="15:15" s="7" customFormat="1">
      <c r="O1715" s="10"/>
    </row>
    <row r="1716" spans="15:15" s="7" customFormat="1">
      <c r="O1716" s="10"/>
    </row>
    <row r="1717" spans="15:15" s="7" customFormat="1">
      <c r="O1717" s="10"/>
    </row>
    <row r="1718" spans="15:15" s="7" customFormat="1">
      <c r="O1718" s="10"/>
    </row>
    <row r="1719" spans="15:15" s="7" customFormat="1">
      <c r="O1719" s="10"/>
    </row>
    <row r="1720" spans="15:15" s="7" customFormat="1">
      <c r="O1720" s="10"/>
    </row>
    <row r="1721" spans="15:15" s="7" customFormat="1">
      <c r="O1721" s="10"/>
    </row>
    <row r="1722" spans="15:15" s="7" customFormat="1">
      <c r="O1722" s="10"/>
    </row>
    <row r="1723" spans="15:15" s="7" customFormat="1">
      <c r="O1723" s="10"/>
    </row>
    <row r="1724" spans="15:15" s="7" customFormat="1">
      <c r="O1724" s="10"/>
    </row>
    <row r="1725" spans="15:15" s="7" customFormat="1">
      <c r="O1725" s="10"/>
    </row>
    <row r="1726" spans="15:15" s="7" customFormat="1">
      <c r="O1726" s="10"/>
    </row>
    <row r="1727" spans="15:15" s="7" customFormat="1">
      <c r="O1727" s="10"/>
    </row>
    <row r="1728" spans="15:15" s="7" customFormat="1">
      <c r="O1728" s="10"/>
    </row>
    <row r="1729" spans="15:15" s="7" customFormat="1">
      <c r="O1729" s="10"/>
    </row>
    <row r="1730" spans="15:15" s="7" customFormat="1">
      <c r="O1730" s="10"/>
    </row>
    <row r="1731" spans="15:15" s="7" customFormat="1">
      <c r="O1731" s="10"/>
    </row>
    <row r="1732" spans="15:15" s="7" customFormat="1">
      <c r="O1732" s="10"/>
    </row>
    <row r="1733" spans="15:15" s="7" customFormat="1">
      <c r="O1733" s="10"/>
    </row>
    <row r="1734" spans="15:15" s="7" customFormat="1">
      <c r="O1734" s="10"/>
    </row>
    <row r="1735" spans="15:15" s="7" customFormat="1">
      <c r="O1735" s="10"/>
    </row>
    <row r="1736" spans="15:15" s="7" customFormat="1">
      <c r="O1736" s="10"/>
    </row>
    <row r="1737" spans="15:15" s="7" customFormat="1">
      <c r="O1737" s="10"/>
    </row>
    <row r="1738" spans="15:15" s="7" customFormat="1">
      <c r="O1738" s="10"/>
    </row>
    <row r="1739" spans="15:15" s="7" customFormat="1">
      <c r="O1739" s="10"/>
    </row>
    <row r="1740" spans="15:15" s="7" customFormat="1">
      <c r="O1740" s="10"/>
    </row>
    <row r="1741" spans="15:15" s="7" customFormat="1">
      <c r="O1741" s="10"/>
    </row>
    <row r="1742" spans="15:15" s="7" customFormat="1">
      <c r="O1742" s="10"/>
    </row>
    <row r="1743" spans="15:15" s="7" customFormat="1">
      <c r="O1743" s="10"/>
    </row>
    <row r="1744" spans="15:15" s="7" customFormat="1">
      <c r="O1744" s="10"/>
    </row>
    <row r="1745" spans="15:15" s="7" customFormat="1">
      <c r="O1745" s="10"/>
    </row>
    <row r="1746" spans="15:15" s="7" customFormat="1">
      <c r="O1746" s="10"/>
    </row>
    <row r="1747" spans="15:15" s="7" customFormat="1">
      <c r="O1747" s="10"/>
    </row>
    <row r="1748" spans="15:15" s="7" customFormat="1">
      <c r="O1748" s="10"/>
    </row>
    <row r="1749" spans="15:15" s="7" customFormat="1">
      <c r="O1749" s="10"/>
    </row>
    <row r="1750" spans="15:15" s="7" customFormat="1">
      <c r="O1750" s="10"/>
    </row>
    <row r="1751" spans="15:15" s="7" customFormat="1">
      <c r="O1751" s="10"/>
    </row>
    <row r="1752" spans="15:15" s="7" customFormat="1">
      <c r="O1752" s="10"/>
    </row>
    <row r="1753" spans="15:15" s="7" customFormat="1">
      <c r="O1753" s="10"/>
    </row>
    <row r="1754" spans="15:15" s="7" customFormat="1">
      <c r="O1754" s="10"/>
    </row>
    <row r="1755" spans="15:15" s="7" customFormat="1">
      <c r="O1755" s="10"/>
    </row>
    <row r="1756" spans="15:15" s="7" customFormat="1">
      <c r="O1756" s="10"/>
    </row>
    <row r="1757" spans="15:15" s="7" customFormat="1">
      <c r="O1757" s="10"/>
    </row>
    <row r="1758" spans="15:15" s="7" customFormat="1">
      <c r="O1758" s="10"/>
    </row>
    <row r="1759" spans="15:15" s="7" customFormat="1">
      <c r="O1759" s="10"/>
    </row>
    <row r="1760" spans="15:15" s="7" customFormat="1">
      <c r="O1760" s="10"/>
    </row>
    <row r="1761" spans="15:15" s="7" customFormat="1">
      <c r="O1761" s="10"/>
    </row>
    <row r="1762" spans="15:15" s="7" customFormat="1">
      <c r="O1762" s="10"/>
    </row>
    <row r="1763" spans="15:15" s="7" customFormat="1">
      <c r="O1763" s="10"/>
    </row>
    <row r="1764" spans="15:15" s="7" customFormat="1">
      <c r="O1764" s="10"/>
    </row>
    <row r="1765" spans="15:15" s="7" customFormat="1">
      <c r="O1765" s="10"/>
    </row>
    <row r="1766" spans="15:15" s="7" customFormat="1">
      <c r="O1766" s="10"/>
    </row>
    <row r="1767" spans="15:15" s="7" customFormat="1">
      <c r="O1767" s="10"/>
    </row>
    <row r="1768" spans="15:15" s="7" customFormat="1">
      <c r="O1768" s="10"/>
    </row>
    <row r="1769" spans="15:15" s="7" customFormat="1">
      <c r="O1769" s="10"/>
    </row>
    <row r="1770" spans="15:15" s="7" customFormat="1">
      <c r="O1770" s="10"/>
    </row>
    <row r="1771" spans="15:15" s="7" customFormat="1">
      <c r="O1771" s="10"/>
    </row>
    <row r="1772" spans="15:15" s="7" customFormat="1">
      <c r="O1772" s="10"/>
    </row>
    <row r="1773" spans="15:15" s="7" customFormat="1">
      <c r="O1773" s="10"/>
    </row>
    <row r="1774" spans="15:15" s="7" customFormat="1">
      <c r="O1774" s="10"/>
    </row>
    <row r="1775" spans="15:15" s="7" customFormat="1">
      <c r="O1775" s="10"/>
    </row>
    <row r="1776" spans="15:15" s="7" customFormat="1">
      <c r="O1776" s="10"/>
    </row>
    <row r="1777" spans="15:15" s="7" customFormat="1">
      <c r="O1777" s="10"/>
    </row>
    <row r="1778" spans="15:15" s="7" customFormat="1">
      <c r="O1778" s="10"/>
    </row>
    <row r="1779" spans="15:15" s="7" customFormat="1">
      <c r="O1779" s="10"/>
    </row>
    <row r="1780" spans="15:15" s="7" customFormat="1">
      <c r="O1780" s="10"/>
    </row>
    <row r="1781" spans="15:15" s="7" customFormat="1">
      <c r="O1781" s="10"/>
    </row>
    <row r="1782" spans="15:15" s="7" customFormat="1">
      <c r="O1782" s="10"/>
    </row>
    <row r="1783" spans="15:15" s="7" customFormat="1">
      <c r="O1783" s="10"/>
    </row>
    <row r="1784" spans="15:15" s="7" customFormat="1">
      <c r="O1784" s="10"/>
    </row>
    <row r="1785" spans="15:15" s="7" customFormat="1">
      <c r="O1785" s="10"/>
    </row>
    <row r="1786" spans="15:15" s="7" customFormat="1">
      <c r="O1786" s="10"/>
    </row>
    <row r="1787" spans="15:15" s="7" customFormat="1">
      <c r="O1787" s="10"/>
    </row>
    <row r="1788" spans="15:15" s="7" customFormat="1">
      <c r="O1788" s="10"/>
    </row>
    <row r="1789" spans="15:15" s="7" customFormat="1">
      <c r="O1789" s="10"/>
    </row>
    <row r="1790" spans="15:15" s="7" customFormat="1">
      <c r="O1790" s="10"/>
    </row>
    <row r="1791" spans="15:15" s="7" customFormat="1">
      <c r="O1791" s="10"/>
    </row>
    <row r="1792" spans="15:15" s="7" customFormat="1">
      <c r="O1792" s="10"/>
    </row>
    <row r="1793" spans="15:15" s="7" customFormat="1">
      <c r="O1793" s="10"/>
    </row>
    <row r="1794" spans="15:15" s="7" customFormat="1">
      <c r="O1794" s="10"/>
    </row>
    <row r="1795" spans="15:15" s="7" customFormat="1">
      <c r="O1795" s="10"/>
    </row>
    <row r="1796" spans="15:15" s="7" customFormat="1">
      <c r="O1796" s="10"/>
    </row>
    <row r="1797" spans="15:15" s="7" customFormat="1">
      <c r="O1797" s="10"/>
    </row>
    <row r="1798" spans="15:15" s="7" customFormat="1">
      <c r="O1798" s="10"/>
    </row>
    <row r="1799" spans="15:15" s="7" customFormat="1">
      <c r="O1799" s="10"/>
    </row>
    <row r="1800" spans="15:15" s="7" customFormat="1">
      <c r="O1800" s="10"/>
    </row>
    <row r="1801" spans="15:15" s="7" customFormat="1">
      <c r="O1801" s="10"/>
    </row>
    <row r="1802" spans="15:15" s="7" customFormat="1">
      <c r="O1802" s="10"/>
    </row>
    <row r="1803" spans="15:15" s="7" customFormat="1">
      <c r="O1803" s="10"/>
    </row>
    <row r="1804" spans="15:15" s="7" customFormat="1">
      <c r="O1804" s="10"/>
    </row>
    <row r="1805" spans="15:15" s="7" customFormat="1">
      <c r="O1805" s="10"/>
    </row>
    <row r="1806" spans="15:15" s="7" customFormat="1">
      <c r="O1806" s="10"/>
    </row>
    <row r="1807" spans="15:15" s="7" customFormat="1">
      <c r="O1807" s="10"/>
    </row>
    <row r="1808" spans="15:15" s="7" customFormat="1">
      <c r="O1808" s="10"/>
    </row>
    <row r="1809" spans="15:15" s="7" customFormat="1">
      <c r="O1809" s="10"/>
    </row>
    <row r="1810" spans="15:15" s="7" customFormat="1">
      <c r="O1810" s="10"/>
    </row>
    <row r="1811" spans="15:15" s="7" customFormat="1">
      <c r="O1811" s="10"/>
    </row>
    <row r="1812" spans="15:15" s="7" customFormat="1">
      <c r="O1812" s="10"/>
    </row>
    <row r="1813" spans="15:15" s="7" customFormat="1">
      <c r="O1813" s="10"/>
    </row>
    <row r="1814" spans="15:15" s="7" customFormat="1">
      <c r="O1814" s="10"/>
    </row>
    <row r="1815" spans="15:15" s="7" customFormat="1">
      <c r="O1815" s="10"/>
    </row>
    <row r="1816" spans="15:15" s="7" customFormat="1">
      <c r="O1816" s="10"/>
    </row>
    <row r="1817" spans="15:15" s="7" customFormat="1">
      <c r="O1817" s="10"/>
    </row>
    <row r="1818" spans="15:15" s="7" customFormat="1">
      <c r="O1818" s="10"/>
    </row>
    <row r="1819" spans="15:15" s="7" customFormat="1">
      <c r="O1819" s="10"/>
    </row>
    <row r="1820" spans="15:15" s="7" customFormat="1">
      <c r="O1820" s="10"/>
    </row>
    <row r="1821" spans="15:15" s="7" customFormat="1">
      <c r="O1821" s="10"/>
    </row>
    <row r="1822" spans="15:15" s="7" customFormat="1">
      <c r="O1822" s="10"/>
    </row>
    <row r="1823" spans="15:15" s="7" customFormat="1">
      <c r="O1823" s="10"/>
    </row>
    <row r="1824" spans="15:15" s="7" customFormat="1">
      <c r="O1824" s="10"/>
    </row>
    <row r="1825" spans="15:15" s="7" customFormat="1">
      <c r="O1825" s="10"/>
    </row>
    <row r="1826" spans="15:15" s="7" customFormat="1">
      <c r="O1826" s="10"/>
    </row>
    <row r="1827" spans="15:15" s="7" customFormat="1">
      <c r="O1827" s="10"/>
    </row>
    <row r="1828" spans="15:15" s="7" customFormat="1">
      <c r="O1828" s="10"/>
    </row>
    <row r="1829" spans="15:15" s="7" customFormat="1">
      <c r="O1829" s="10"/>
    </row>
    <row r="1830" spans="15:15" s="7" customFormat="1">
      <c r="O1830" s="10"/>
    </row>
    <row r="1831" spans="15:15" s="7" customFormat="1">
      <c r="O1831" s="10"/>
    </row>
    <row r="1832" spans="15:15" s="7" customFormat="1">
      <c r="O1832" s="10"/>
    </row>
    <row r="1833" spans="15:15" s="7" customFormat="1">
      <c r="O1833" s="10"/>
    </row>
    <row r="1834" spans="15:15" s="7" customFormat="1">
      <c r="O1834" s="10"/>
    </row>
    <row r="1835" spans="15:15" s="7" customFormat="1">
      <c r="O1835" s="10"/>
    </row>
    <row r="1836" spans="15:15" s="7" customFormat="1">
      <c r="O1836" s="10"/>
    </row>
    <row r="1837" spans="15:15" s="7" customFormat="1">
      <c r="O1837" s="10"/>
    </row>
    <row r="1838" spans="15:15" s="7" customFormat="1">
      <c r="O1838" s="10"/>
    </row>
    <row r="1839" spans="15:15" s="7" customFormat="1">
      <c r="O1839" s="10"/>
    </row>
    <row r="1840" spans="15:15" s="7" customFormat="1">
      <c r="O1840" s="10"/>
    </row>
    <row r="1841" spans="15:15" s="7" customFormat="1">
      <c r="O1841" s="10"/>
    </row>
    <row r="1842" spans="15:15" s="7" customFormat="1">
      <c r="O1842" s="10"/>
    </row>
    <row r="1843" spans="15:15" s="7" customFormat="1">
      <c r="O1843" s="10"/>
    </row>
    <row r="1844" spans="15:15" s="7" customFormat="1">
      <c r="O1844" s="10"/>
    </row>
    <row r="1845" spans="15:15" s="7" customFormat="1">
      <c r="O1845" s="10"/>
    </row>
    <row r="1846" spans="15:15" s="7" customFormat="1">
      <c r="O1846" s="10"/>
    </row>
    <row r="1847" spans="15:15" s="7" customFormat="1">
      <c r="O1847" s="10"/>
    </row>
    <row r="1848" spans="15:15" s="7" customFormat="1">
      <c r="O1848" s="10"/>
    </row>
    <row r="1849" spans="15:15" s="7" customFormat="1">
      <c r="O1849" s="10"/>
    </row>
    <row r="1850" spans="15:15" s="7" customFormat="1">
      <c r="O1850" s="10"/>
    </row>
    <row r="1851" spans="15:15" s="7" customFormat="1">
      <c r="O1851" s="10"/>
    </row>
    <row r="1852" spans="15:15" s="7" customFormat="1">
      <c r="O1852" s="10"/>
    </row>
    <row r="1853" spans="15:15" s="7" customFormat="1">
      <c r="O1853" s="10"/>
    </row>
    <row r="1854" spans="15:15" s="7" customFormat="1">
      <c r="O1854" s="10"/>
    </row>
    <row r="1855" spans="15:15" s="7" customFormat="1">
      <c r="O1855" s="10"/>
    </row>
    <row r="1856" spans="15:15" s="7" customFormat="1">
      <c r="O1856" s="10"/>
    </row>
    <row r="1857" spans="15:15" s="7" customFormat="1">
      <c r="O1857" s="10"/>
    </row>
    <row r="1858" spans="15:15" s="7" customFormat="1">
      <c r="O1858" s="10"/>
    </row>
    <row r="1859" spans="15:15" s="7" customFormat="1">
      <c r="O1859" s="10"/>
    </row>
    <row r="1860" spans="15:15" s="7" customFormat="1">
      <c r="O1860" s="10"/>
    </row>
    <row r="1861" spans="15:15" s="7" customFormat="1">
      <c r="O1861" s="10"/>
    </row>
    <row r="1862" spans="15:15" s="7" customFormat="1">
      <c r="O1862" s="10"/>
    </row>
    <row r="1863" spans="15:15" s="7" customFormat="1">
      <c r="O1863" s="10"/>
    </row>
    <row r="1864" spans="15:15" s="7" customFormat="1">
      <c r="O1864" s="10"/>
    </row>
    <row r="1865" spans="15:15" s="7" customFormat="1">
      <c r="O1865" s="10"/>
    </row>
    <row r="1866" spans="15:15" s="7" customFormat="1">
      <c r="O1866" s="10"/>
    </row>
    <row r="1867" spans="15:15" s="7" customFormat="1">
      <c r="O1867" s="10"/>
    </row>
    <row r="1868" spans="15:15" s="7" customFormat="1">
      <c r="O1868" s="10"/>
    </row>
    <row r="1869" spans="15:15" s="7" customFormat="1">
      <c r="O1869" s="10"/>
    </row>
    <row r="1870" spans="15:15" s="7" customFormat="1">
      <c r="O1870" s="10"/>
    </row>
    <row r="1871" spans="15:15" s="7" customFormat="1">
      <c r="O1871" s="10"/>
    </row>
    <row r="1872" spans="15:15" s="7" customFormat="1">
      <c r="O1872" s="10"/>
    </row>
    <row r="1873" spans="15:15" s="7" customFormat="1">
      <c r="O1873" s="10"/>
    </row>
    <row r="1874" spans="15:15" s="7" customFormat="1">
      <c r="O1874" s="10"/>
    </row>
    <row r="1875" spans="15:15" s="7" customFormat="1">
      <c r="O1875" s="10"/>
    </row>
    <row r="1876" spans="15:15" s="7" customFormat="1">
      <c r="O1876" s="10"/>
    </row>
    <row r="1877" spans="15:15" s="7" customFormat="1">
      <c r="O1877" s="10"/>
    </row>
    <row r="1878" spans="15:15" s="7" customFormat="1">
      <c r="O1878" s="10"/>
    </row>
    <row r="1879" spans="15:15" s="7" customFormat="1">
      <c r="O1879" s="10"/>
    </row>
    <row r="1880" spans="15:15" s="7" customFormat="1">
      <c r="O1880" s="10"/>
    </row>
    <row r="1881" spans="15:15" s="7" customFormat="1">
      <c r="O1881" s="10"/>
    </row>
    <row r="1882" spans="15:15" s="7" customFormat="1">
      <c r="O1882" s="10"/>
    </row>
    <row r="1883" spans="15:15" s="7" customFormat="1">
      <c r="O1883" s="10"/>
    </row>
    <row r="1884" spans="15:15" s="7" customFormat="1">
      <c r="O1884" s="10"/>
    </row>
    <row r="1885" spans="15:15" s="7" customFormat="1">
      <c r="O1885" s="10"/>
    </row>
    <row r="1886" spans="15:15" s="7" customFormat="1">
      <c r="O1886" s="10"/>
    </row>
    <row r="1887" spans="15:15" s="7" customFormat="1">
      <c r="O1887" s="10"/>
    </row>
    <row r="1888" spans="15:15" s="7" customFormat="1">
      <c r="O1888" s="10"/>
    </row>
    <row r="1889" spans="15:15" s="7" customFormat="1">
      <c r="O1889" s="10"/>
    </row>
    <row r="1890" spans="15:15" s="7" customFormat="1">
      <c r="O1890" s="10"/>
    </row>
    <row r="1891" spans="15:15" s="7" customFormat="1">
      <c r="O1891" s="10"/>
    </row>
    <row r="1892" spans="15:15" s="7" customFormat="1">
      <c r="O1892" s="10"/>
    </row>
    <row r="1893" spans="15:15" s="7" customFormat="1">
      <c r="O1893" s="10"/>
    </row>
    <row r="1894" spans="15:15" s="7" customFormat="1">
      <c r="O1894" s="10"/>
    </row>
    <row r="1895" spans="15:15" s="7" customFormat="1">
      <c r="O1895" s="10"/>
    </row>
    <row r="1896" spans="15:15" s="7" customFormat="1">
      <c r="O1896" s="10"/>
    </row>
    <row r="1897" spans="15:15" s="7" customFormat="1">
      <c r="O1897" s="10"/>
    </row>
    <row r="1898" spans="15:15" s="7" customFormat="1">
      <c r="O1898" s="10"/>
    </row>
    <row r="1899" spans="15:15" s="7" customFormat="1">
      <c r="O1899" s="10"/>
    </row>
    <row r="1900" spans="15:15" s="7" customFormat="1">
      <c r="O1900" s="10"/>
    </row>
    <row r="1901" spans="15:15" s="7" customFormat="1">
      <c r="O1901" s="10"/>
    </row>
    <row r="1902" spans="15:15" s="7" customFormat="1">
      <c r="O1902" s="10"/>
    </row>
    <row r="1903" spans="15:15" s="7" customFormat="1">
      <c r="O1903" s="10"/>
    </row>
    <row r="1904" spans="15:15" s="7" customFormat="1">
      <c r="O1904" s="10"/>
    </row>
    <row r="1905" spans="15:15" s="7" customFormat="1">
      <c r="O1905" s="10"/>
    </row>
    <row r="1906" spans="15:15" s="7" customFormat="1">
      <c r="O1906" s="10"/>
    </row>
    <row r="1907" spans="15:15" s="7" customFormat="1">
      <c r="O1907" s="10"/>
    </row>
    <row r="1908" spans="15:15" s="7" customFormat="1">
      <c r="O1908" s="10"/>
    </row>
    <row r="1909" spans="15:15" s="7" customFormat="1">
      <c r="O1909" s="10"/>
    </row>
    <row r="1910" spans="15:15" s="7" customFormat="1">
      <c r="O1910" s="10"/>
    </row>
    <row r="1911" spans="15:15" s="7" customFormat="1">
      <c r="O1911" s="10"/>
    </row>
    <row r="1912" spans="15:15" s="7" customFormat="1">
      <c r="O1912" s="10"/>
    </row>
    <row r="1913" spans="15:15" s="7" customFormat="1">
      <c r="O1913" s="10"/>
    </row>
    <row r="1914" spans="15:15" s="7" customFormat="1">
      <c r="O1914" s="10"/>
    </row>
    <row r="1915" spans="15:15" s="7" customFormat="1">
      <c r="O1915" s="10"/>
    </row>
    <row r="1916" spans="15:15" s="7" customFormat="1">
      <c r="O1916" s="10"/>
    </row>
    <row r="1917" spans="15:15" s="7" customFormat="1">
      <c r="O1917" s="10"/>
    </row>
    <row r="1918" spans="15:15" s="7" customFormat="1">
      <c r="O1918" s="10"/>
    </row>
    <row r="1919" spans="15:15" s="7" customFormat="1">
      <c r="O1919" s="10"/>
    </row>
    <row r="1920" spans="15:15" s="7" customFormat="1">
      <c r="O1920" s="10"/>
    </row>
    <row r="1921" spans="15:15" s="7" customFormat="1">
      <c r="O1921" s="10"/>
    </row>
    <row r="1922" spans="15:15" s="7" customFormat="1">
      <c r="O1922" s="10"/>
    </row>
    <row r="1923" spans="15:15" s="7" customFormat="1">
      <c r="O1923" s="10"/>
    </row>
    <row r="1924" spans="15:15" s="7" customFormat="1">
      <c r="O1924" s="10"/>
    </row>
    <row r="1925" spans="15:15" s="7" customFormat="1">
      <c r="O1925" s="10"/>
    </row>
    <row r="1926" spans="15:15" s="7" customFormat="1">
      <c r="O1926" s="10"/>
    </row>
    <row r="1927" spans="15:15" s="7" customFormat="1">
      <c r="O1927" s="10"/>
    </row>
    <row r="1928" spans="15:15" s="7" customFormat="1">
      <c r="O1928" s="10"/>
    </row>
    <row r="1929" spans="15:15" s="7" customFormat="1">
      <c r="O1929" s="10"/>
    </row>
    <row r="1930" spans="15:15" s="7" customFormat="1">
      <c r="O1930" s="10"/>
    </row>
    <row r="1931" spans="15:15" s="7" customFormat="1">
      <c r="O1931" s="10"/>
    </row>
    <row r="1932" spans="15:15" s="7" customFormat="1">
      <c r="O1932" s="10"/>
    </row>
    <row r="1933" spans="15:15" s="7" customFormat="1">
      <c r="O1933" s="10"/>
    </row>
    <row r="1934" spans="15:15" s="7" customFormat="1">
      <c r="O1934" s="10"/>
    </row>
    <row r="1935" spans="15:15" s="7" customFormat="1">
      <c r="O1935" s="10"/>
    </row>
    <row r="1936" spans="15:15" s="7" customFormat="1">
      <c r="O1936" s="10"/>
    </row>
    <row r="1937" spans="15:15" s="7" customFormat="1">
      <c r="O1937" s="10"/>
    </row>
    <row r="1938" spans="15:15" s="7" customFormat="1">
      <c r="O1938" s="10"/>
    </row>
    <row r="1939" spans="15:15" s="7" customFormat="1">
      <c r="O1939" s="10"/>
    </row>
    <row r="1940" spans="15:15" s="7" customFormat="1">
      <c r="O1940" s="10"/>
    </row>
    <row r="1941" spans="15:15" s="7" customFormat="1">
      <c r="O1941" s="10"/>
    </row>
    <row r="1942" spans="15:15" s="7" customFormat="1">
      <c r="O1942" s="10"/>
    </row>
    <row r="1943" spans="15:15" s="7" customFormat="1">
      <c r="O1943" s="10"/>
    </row>
    <row r="1944" spans="15:15" s="7" customFormat="1">
      <c r="O1944" s="10"/>
    </row>
    <row r="1945" spans="15:15" s="7" customFormat="1">
      <c r="O1945" s="10"/>
    </row>
    <row r="1946" spans="15:15" s="7" customFormat="1">
      <c r="O1946" s="10"/>
    </row>
    <row r="1947" spans="15:15" s="7" customFormat="1">
      <c r="O1947" s="10"/>
    </row>
    <row r="1948" spans="15:15" s="7" customFormat="1">
      <c r="O1948" s="10"/>
    </row>
    <row r="1949" spans="15:15" s="7" customFormat="1">
      <c r="O1949" s="10"/>
    </row>
    <row r="1950" spans="15:15" s="7" customFormat="1">
      <c r="O1950" s="10"/>
    </row>
    <row r="1951" spans="15:15" s="7" customFormat="1">
      <c r="O1951" s="10"/>
    </row>
    <row r="1952" spans="15:15" s="7" customFormat="1">
      <c r="O1952" s="10"/>
    </row>
    <row r="1953" spans="15:15" s="7" customFormat="1">
      <c r="O1953" s="10"/>
    </row>
    <row r="1954" spans="15:15" s="7" customFormat="1">
      <c r="O1954" s="10"/>
    </row>
    <row r="1955" spans="15:15" s="7" customFormat="1">
      <c r="O1955" s="10"/>
    </row>
    <row r="1956" spans="15:15" s="7" customFormat="1">
      <c r="O1956" s="10"/>
    </row>
    <row r="1957" spans="15:15" s="7" customFormat="1">
      <c r="O1957" s="10"/>
    </row>
    <row r="1958" spans="15:15" s="7" customFormat="1">
      <c r="O1958" s="10"/>
    </row>
    <row r="1959" spans="15:15" s="7" customFormat="1">
      <c r="O1959" s="10"/>
    </row>
    <row r="1960" spans="15:15" s="7" customFormat="1">
      <c r="O1960" s="10"/>
    </row>
    <row r="1961" spans="15:15" s="7" customFormat="1">
      <c r="O1961" s="10"/>
    </row>
    <row r="1962" spans="15:15" s="7" customFormat="1">
      <c r="O1962" s="10"/>
    </row>
    <row r="1963" spans="15:15" s="7" customFormat="1">
      <c r="O1963" s="10"/>
    </row>
    <row r="1964" spans="15:15" s="7" customFormat="1">
      <c r="O1964" s="10"/>
    </row>
    <row r="1965" spans="15:15" s="7" customFormat="1">
      <c r="O1965" s="10"/>
    </row>
    <row r="1966" spans="15:15" s="7" customFormat="1">
      <c r="O1966" s="10"/>
    </row>
    <row r="1967" spans="15:15" s="7" customFormat="1">
      <c r="O1967" s="10"/>
    </row>
    <row r="1968" spans="15:15" s="7" customFormat="1">
      <c r="O1968" s="10"/>
    </row>
    <row r="1969" spans="15:15" s="7" customFormat="1">
      <c r="O1969" s="10"/>
    </row>
    <row r="1970" spans="15:15" s="7" customFormat="1">
      <c r="O1970" s="10"/>
    </row>
    <row r="1971" spans="15:15" s="7" customFormat="1">
      <c r="O1971" s="10"/>
    </row>
    <row r="1972" spans="15:15" s="7" customFormat="1">
      <c r="O1972" s="10"/>
    </row>
    <row r="1973" spans="15:15" s="7" customFormat="1">
      <c r="O1973" s="10"/>
    </row>
    <row r="1974" spans="15:15" s="7" customFormat="1">
      <c r="O1974" s="10"/>
    </row>
    <row r="1975" spans="15:15" s="7" customFormat="1">
      <c r="O1975" s="10"/>
    </row>
    <row r="1976" spans="15:15" s="7" customFormat="1">
      <c r="O1976" s="10"/>
    </row>
    <row r="1977" spans="15:15" s="7" customFormat="1">
      <c r="O1977" s="10"/>
    </row>
    <row r="1978" spans="15:15" s="7" customFormat="1">
      <c r="O1978" s="10"/>
    </row>
    <row r="1979" spans="15:15" s="7" customFormat="1">
      <c r="O1979" s="10"/>
    </row>
    <row r="1980" spans="15:15" s="7" customFormat="1">
      <c r="O1980" s="10"/>
    </row>
    <row r="1981" spans="15:15" s="7" customFormat="1">
      <c r="O1981" s="10"/>
    </row>
    <row r="1982" spans="15:15" s="7" customFormat="1">
      <c r="O1982" s="10"/>
    </row>
    <row r="1983" spans="15:15" s="7" customFormat="1">
      <c r="O1983" s="10"/>
    </row>
    <row r="1984" spans="15:15" s="7" customFormat="1">
      <c r="O1984" s="10"/>
    </row>
    <row r="1985" spans="15:15" s="7" customFormat="1">
      <c r="O1985" s="10"/>
    </row>
    <row r="1986" spans="15:15" s="7" customFormat="1">
      <c r="O1986" s="10"/>
    </row>
    <row r="1987" spans="15:15" s="7" customFormat="1">
      <c r="O1987" s="10"/>
    </row>
    <row r="1988" spans="15:15" s="7" customFormat="1">
      <c r="O1988" s="10"/>
    </row>
    <row r="1989" spans="15:15" s="7" customFormat="1">
      <c r="O1989" s="10"/>
    </row>
    <row r="1990" spans="15:15" s="7" customFormat="1">
      <c r="O1990" s="10"/>
    </row>
    <row r="1991" spans="15:15" s="7" customFormat="1">
      <c r="O1991" s="10"/>
    </row>
    <row r="1992" spans="15:15" s="7" customFormat="1">
      <c r="O1992" s="10"/>
    </row>
    <row r="1993" spans="15:15" s="7" customFormat="1">
      <c r="O1993" s="10"/>
    </row>
    <row r="1994" spans="15:15" s="7" customFormat="1">
      <c r="O1994" s="10"/>
    </row>
    <row r="1995" spans="15:15" s="7" customFormat="1">
      <c r="O1995" s="10"/>
    </row>
    <row r="1996" spans="15:15" s="7" customFormat="1">
      <c r="O1996" s="10"/>
    </row>
    <row r="1997" spans="15:15" s="7" customFormat="1">
      <c r="O1997" s="10"/>
    </row>
    <row r="1998" spans="15:15" s="7" customFormat="1">
      <c r="O1998" s="10"/>
    </row>
    <row r="1999" spans="15:15" s="7" customFormat="1">
      <c r="O1999" s="10"/>
    </row>
    <row r="2000" spans="15:15" s="7" customFormat="1">
      <c r="O2000" s="10"/>
    </row>
    <row r="2001" spans="15:15" s="7" customFormat="1">
      <c r="O2001" s="10"/>
    </row>
    <row r="2002" spans="15:15" s="7" customFormat="1">
      <c r="O2002" s="10"/>
    </row>
    <row r="2003" spans="15:15" s="7" customFormat="1">
      <c r="O2003" s="10"/>
    </row>
    <row r="2004" spans="15:15" s="7" customFormat="1">
      <c r="O2004" s="10"/>
    </row>
    <row r="2005" spans="15:15" s="7" customFormat="1">
      <c r="O2005" s="10"/>
    </row>
    <row r="2006" spans="15:15" s="7" customFormat="1">
      <c r="O2006" s="10"/>
    </row>
    <row r="2007" spans="15:15" s="7" customFormat="1">
      <c r="O2007" s="10"/>
    </row>
    <row r="2008" spans="15:15" s="7" customFormat="1">
      <c r="O2008" s="10"/>
    </row>
    <row r="2009" spans="15:15" s="7" customFormat="1">
      <c r="O2009" s="10"/>
    </row>
    <row r="2010" spans="15:15" s="7" customFormat="1">
      <c r="O2010" s="10"/>
    </row>
    <row r="2011" spans="15:15" s="7" customFormat="1">
      <c r="O2011" s="10"/>
    </row>
    <row r="2012" spans="15:15" s="7" customFormat="1">
      <c r="O2012" s="10"/>
    </row>
    <row r="2013" spans="15:15" s="7" customFormat="1">
      <c r="O2013" s="10"/>
    </row>
    <row r="2014" spans="15:15" s="7" customFormat="1">
      <c r="O2014" s="10"/>
    </row>
    <row r="2015" spans="15:15" s="7" customFormat="1">
      <c r="O2015" s="10"/>
    </row>
    <row r="2016" spans="15:15" s="7" customFormat="1">
      <c r="O2016" s="10"/>
    </row>
    <row r="2017" spans="15:15" s="7" customFormat="1">
      <c r="O2017" s="10"/>
    </row>
    <row r="2018" spans="15:15" s="7" customFormat="1">
      <c r="O2018" s="10"/>
    </row>
    <row r="2019" spans="15:15" s="7" customFormat="1">
      <c r="O2019" s="10"/>
    </row>
    <row r="2020" spans="15:15" s="7" customFormat="1">
      <c r="O2020" s="10"/>
    </row>
    <row r="2021" spans="15:15" s="7" customFormat="1">
      <c r="O2021" s="10"/>
    </row>
    <row r="2022" spans="15:15" s="7" customFormat="1">
      <c r="O2022" s="10"/>
    </row>
    <row r="2023" spans="15:15" s="7" customFormat="1">
      <c r="O2023" s="10"/>
    </row>
    <row r="2024" spans="15:15" s="7" customFormat="1">
      <c r="O2024" s="10"/>
    </row>
    <row r="2025" spans="15:15" s="7" customFormat="1">
      <c r="O2025" s="10"/>
    </row>
    <row r="2026" spans="15:15" s="7" customFormat="1">
      <c r="O2026" s="10"/>
    </row>
    <row r="2027" spans="15:15" s="7" customFormat="1">
      <c r="O2027" s="10"/>
    </row>
    <row r="2028" spans="15:15" s="7" customFormat="1">
      <c r="O2028" s="10"/>
    </row>
    <row r="2029" spans="15:15" s="7" customFormat="1">
      <c r="O2029" s="10"/>
    </row>
    <row r="2030" spans="15:15" s="7" customFormat="1">
      <c r="O2030" s="10"/>
    </row>
    <row r="2031" spans="15:15" s="7" customFormat="1">
      <c r="O2031" s="10"/>
    </row>
    <row r="2032" spans="15:15" s="7" customFormat="1">
      <c r="O2032" s="10"/>
    </row>
    <row r="2033" spans="15:15" s="7" customFormat="1">
      <c r="O2033" s="10"/>
    </row>
    <row r="2034" spans="15:15" s="7" customFormat="1">
      <c r="O2034" s="10"/>
    </row>
    <row r="2035" spans="15:15" s="7" customFormat="1">
      <c r="O2035" s="10"/>
    </row>
    <row r="2036" spans="15:15" s="7" customFormat="1">
      <c r="O2036" s="10"/>
    </row>
    <row r="2037" spans="15:15" s="7" customFormat="1">
      <c r="O2037" s="10"/>
    </row>
    <row r="2038" spans="15:15" s="7" customFormat="1">
      <c r="O2038" s="10"/>
    </row>
    <row r="2039" spans="15:15" s="7" customFormat="1">
      <c r="O2039" s="10"/>
    </row>
    <row r="2040" spans="15:15" s="7" customFormat="1">
      <c r="O2040" s="10"/>
    </row>
    <row r="2041" spans="15:15" s="7" customFormat="1">
      <c r="O2041" s="10"/>
    </row>
    <row r="2042" spans="15:15" s="7" customFormat="1">
      <c r="O2042" s="10"/>
    </row>
    <row r="2043" spans="15:15" s="7" customFormat="1">
      <c r="O2043" s="10"/>
    </row>
    <row r="2044" spans="15:15" s="7" customFormat="1">
      <c r="O2044" s="10"/>
    </row>
    <row r="2045" spans="15:15" s="7" customFormat="1">
      <c r="O2045" s="10"/>
    </row>
    <row r="2046" spans="15:15" s="7" customFormat="1">
      <c r="O2046" s="10"/>
    </row>
    <row r="2047" spans="15:15" s="7" customFormat="1">
      <c r="O2047" s="10"/>
    </row>
    <row r="2048" spans="15:15" s="7" customFormat="1">
      <c r="O2048" s="10"/>
    </row>
    <row r="2049" spans="15:15" s="7" customFormat="1">
      <c r="O2049" s="10"/>
    </row>
    <row r="2050" spans="15:15" s="7" customFormat="1">
      <c r="O2050" s="10"/>
    </row>
    <row r="2051" spans="15:15" s="7" customFormat="1">
      <c r="O2051" s="10"/>
    </row>
    <row r="2052" spans="15:15" s="7" customFormat="1">
      <c r="O2052" s="10"/>
    </row>
    <row r="2053" spans="15:15" s="7" customFormat="1">
      <c r="O2053" s="10"/>
    </row>
    <row r="2054" spans="15:15" s="7" customFormat="1">
      <c r="O2054" s="10"/>
    </row>
    <row r="2055" spans="15:15" s="7" customFormat="1">
      <c r="O2055" s="10"/>
    </row>
    <row r="2056" spans="15:15" s="7" customFormat="1">
      <c r="O2056" s="10"/>
    </row>
    <row r="2057" spans="15:15" s="7" customFormat="1">
      <c r="O2057" s="10"/>
    </row>
    <row r="2058" spans="15:15" s="7" customFormat="1">
      <c r="O2058" s="10"/>
    </row>
    <row r="2059" spans="15:15" s="7" customFormat="1">
      <c r="O2059" s="10"/>
    </row>
    <row r="2060" spans="15:15" s="7" customFormat="1">
      <c r="O2060" s="10"/>
    </row>
    <row r="2061" spans="15:15" s="7" customFormat="1">
      <c r="O2061" s="10"/>
    </row>
    <row r="2062" spans="15:15" s="7" customFormat="1">
      <c r="O2062" s="10"/>
    </row>
    <row r="2063" spans="15:15" s="7" customFormat="1">
      <c r="O2063" s="10"/>
    </row>
    <row r="2064" spans="15:15" s="7" customFormat="1">
      <c r="O2064" s="10"/>
    </row>
    <row r="2065" spans="15:15" s="7" customFormat="1">
      <c r="O2065" s="10"/>
    </row>
    <row r="2066" spans="15:15" s="7" customFormat="1">
      <c r="O2066" s="10"/>
    </row>
    <row r="2067" spans="15:15" s="7" customFormat="1">
      <c r="O2067" s="10"/>
    </row>
    <row r="2068" spans="15:15" s="7" customFormat="1">
      <c r="O2068" s="10"/>
    </row>
    <row r="2069" spans="15:15" s="7" customFormat="1">
      <c r="O2069" s="10"/>
    </row>
    <row r="2070" spans="15:15" s="7" customFormat="1">
      <c r="O2070" s="10"/>
    </row>
    <row r="2071" spans="15:15" s="7" customFormat="1">
      <c r="O2071" s="10"/>
    </row>
    <row r="2072" spans="15:15" s="7" customFormat="1">
      <c r="O2072" s="10"/>
    </row>
    <row r="2073" spans="15:15" s="7" customFormat="1">
      <c r="O2073" s="10"/>
    </row>
    <row r="2074" spans="15:15" s="7" customFormat="1">
      <c r="O2074" s="10"/>
    </row>
    <row r="2075" spans="15:15" s="7" customFormat="1">
      <c r="O2075" s="10"/>
    </row>
    <row r="2076" spans="15:15" s="7" customFormat="1">
      <c r="O2076" s="10"/>
    </row>
    <row r="2077" spans="15:15" s="7" customFormat="1">
      <c r="O2077" s="10"/>
    </row>
    <row r="2078" spans="15:15" s="7" customFormat="1">
      <c r="O2078" s="10"/>
    </row>
    <row r="2079" spans="15:15" s="7" customFormat="1">
      <c r="O2079" s="10"/>
    </row>
    <row r="2080" spans="15:15" s="7" customFormat="1">
      <c r="O2080" s="10"/>
    </row>
    <row r="2081" spans="15:15" s="7" customFormat="1">
      <c r="O2081" s="10"/>
    </row>
    <row r="2082" spans="15:15" s="7" customFormat="1">
      <c r="O2082" s="10"/>
    </row>
    <row r="2083" spans="15:15" s="7" customFormat="1">
      <c r="O2083" s="10"/>
    </row>
    <row r="2084" spans="15:15" s="7" customFormat="1">
      <c r="O2084" s="10"/>
    </row>
    <row r="2085" spans="15:15" s="7" customFormat="1">
      <c r="O2085" s="10"/>
    </row>
    <row r="2086" spans="15:15" s="7" customFormat="1">
      <c r="O2086" s="10"/>
    </row>
    <row r="2087" spans="15:15" s="7" customFormat="1">
      <c r="O2087" s="10"/>
    </row>
    <row r="2088" spans="15:15" s="7" customFormat="1">
      <c r="O2088" s="10"/>
    </row>
    <row r="2089" spans="15:15" s="7" customFormat="1">
      <c r="O2089" s="10"/>
    </row>
    <row r="2090" spans="15:15" s="7" customFormat="1">
      <c r="O2090" s="10"/>
    </row>
    <row r="2091" spans="15:15" s="7" customFormat="1">
      <c r="O2091" s="10"/>
    </row>
    <row r="2092" spans="15:15" s="7" customFormat="1">
      <c r="O2092" s="10"/>
    </row>
    <row r="2093" spans="15:15" s="7" customFormat="1">
      <c r="O2093" s="10"/>
    </row>
    <row r="2094" spans="15:15" s="7" customFormat="1">
      <c r="O2094" s="10"/>
    </row>
    <row r="2095" spans="15:15" s="7" customFormat="1">
      <c r="O2095" s="10"/>
    </row>
    <row r="2096" spans="15:15" s="7" customFormat="1">
      <c r="O2096" s="10"/>
    </row>
    <row r="2097" spans="15:15" s="7" customFormat="1">
      <c r="O2097" s="10"/>
    </row>
    <row r="2098" spans="15:15" s="7" customFormat="1">
      <c r="O2098" s="10"/>
    </row>
    <row r="2099" spans="15:15" s="7" customFormat="1">
      <c r="O2099" s="10"/>
    </row>
    <row r="2100" spans="15:15" s="7" customFormat="1">
      <c r="O2100" s="10"/>
    </row>
    <row r="2101" spans="15:15" s="7" customFormat="1">
      <c r="O2101" s="10"/>
    </row>
    <row r="2102" spans="15:15" s="7" customFormat="1">
      <c r="O2102" s="10"/>
    </row>
    <row r="2103" spans="15:15" s="7" customFormat="1">
      <c r="O2103" s="10"/>
    </row>
    <row r="2104" spans="15:15" s="7" customFormat="1">
      <c r="O2104" s="10"/>
    </row>
    <row r="2105" spans="15:15" s="7" customFormat="1">
      <c r="O2105" s="10"/>
    </row>
    <row r="2106" spans="15:15" s="7" customFormat="1">
      <c r="O2106" s="10"/>
    </row>
    <row r="2107" spans="15:15" s="7" customFormat="1">
      <c r="O2107" s="10"/>
    </row>
    <row r="2108" spans="15:15" s="7" customFormat="1">
      <c r="O2108" s="10"/>
    </row>
    <row r="2109" spans="15:15" s="7" customFormat="1">
      <c r="O2109" s="10"/>
    </row>
    <row r="2110" spans="15:15" s="7" customFormat="1">
      <c r="O2110" s="10"/>
    </row>
    <row r="2111" spans="15:15" s="7" customFormat="1">
      <c r="O2111" s="10"/>
    </row>
    <row r="2112" spans="15:15" s="7" customFormat="1">
      <c r="O2112" s="10"/>
    </row>
    <row r="2113" spans="15:15" s="7" customFormat="1">
      <c r="O2113" s="10"/>
    </row>
    <row r="2114" spans="15:15" s="7" customFormat="1">
      <c r="O2114" s="10"/>
    </row>
    <row r="2115" spans="15:15" s="7" customFormat="1">
      <c r="O2115" s="10"/>
    </row>
    <row r="2116" spans="15:15" s="7" customFormat="1">
      <c r="O2116" s="10"/>
    </row>
    <row r="2117" spans="15:15" s="7" customFormat="1">
      <c r="O2117" s="10"/>
    </row>
    <row r="2118" spans="15:15" s="7" customFormat="1">
      <c r="O2118" s="10"/>
    </row>
    <row r="2119" spans="15:15" s="7" customFormat="1">
      <c r="O2119" s="10"/>
    </row>
    <row r="2120" spans="15:15" s="7" customFormat="1">
      <c r="O2120" s="10"/>
    </row>
    <row r="2121" spans="15:15" s="7" customFormat="1">
      <c r="O2121" s="10"/>
    </row>
    <row r="2122" spans="15:15" s="7" customFormat="1">
      <c r="O2122" s="10"/>
    </row>
    <row r="2123" spans="15:15" s="7" customFormat="1">
      <c r="O2123" s="10"/>
    </row>
    <row r="2124" spans="15:15" s="7" customFormat="1">
      <c r="O2124" s="10"/>
    </row>
    <row r="2125" spans="15:15" s="7" customFormat="1">
      <c r="O2125" s="10"/>
    </row>
    <row r="2126" spans="15:15" s="7" customFormat="1">
      <c r="O2126" s="10"/>
    </row>
    <row r="2127" spans="15:15" s="7" customFormat="1">
      <c r="O2127" s="10"/>
    </row>
    <row r="2128" spans="15:15" s="7" customFormat="1">
      <c r="O2128" s="10"/>
    </row>
    <row r="2129" spans="15:15" s="7" customFormat="1">
      <c r="O2129" s="10"/>
    </row>
    <row r="2130" spans="15:15" s="7" customFormat="1">
      <c r="O2130" s="10"/>
    </row>
    <row r="2131" spans="15:15" s="7" customFormat="1">
      <c r="O2131" s="10"/>
    </row>
    <row r="2132" spans="15:15" s="7" customFormat="1">
      <c r="O2132" s="10"/>
    </row>
    <row r="2133" spans="15:15" s="7" customFormat="1">
      <c r="O2133" s="10"/>
    </row>
    <row r="2134" spans="15:15" s="7" customFormat="1">
      <c r="O2134" s="10"/>
    </row>
    <row r="2135" spans="15:15" s="7" customFormat="1">
      <c r="O2135" s="10"/>
    </row>
    <row r="2136" spans="15:15" s="7" customFormat="1">
      <c r="O2136" s="10"/>
    </row>
    <row r="2137" spans="15:15" s="7" customFormat="1">
      <c r="O2137" s="10"/>
    </row>
    <row r="2138" spans="15:15" s="7" customFormat="1">
      <c r="O2138" s="10"/>
    </row>
    <row r="2139" spans="15:15" s="7" customFormat="1">
      <c r="O2139" s="10"/>
    </row>
    <row r="2140" spans="15:15" s="7" customFormat="1">
      <c r="O2140" s="10"/>
    </row>
    <row r="2141" spans="15:15" s="7" customFormat="1">
      <c r="O2141" s="10"/>
    </row>
    <row r="2142" spans="15:15" s="7" customFormat="1">
      <c r="O2142" s="10"/>
    </row>
    <row r="2143" spans="15:15" s="7" customFormat="1">
      <c r="O2143" s="10"/>
    </row>
    <row r="2144" spans="15:15" s="7" customFormat="1">
      <c r="O2144" s="10"/>
    </row>
    <row r="2145" spans="15:15" s="7" customFormat="1">
      <c r="O2145" s="10"/>
    </row>
    <row r="2146" spans="15:15" s="7" customFormat="1">
      <c r="O2146" s="10"/>
    </row>
    <row r="2147" spans="15:15" s="7" customFormat="1">
      <c r="O2147" s="10"/>
    </row>
    <row r="2148" spans="15:15" s="7" customFormat="1">
      <c r="O2148" s="10"/>
    </row>
    <row r="2149" spans="15:15" s="7" customFormat="1">
      <c r="O2149" s="10"/>
    </row>
    <row r="2150" spans="15:15" s="7" customFormat="1">
      <c r="O2150" s="10"/>
    </row>
    <row r="2151" spans="15:15" s="7" customFormat="1">
      <c r="O2151" s="10"/>
    </row>
    <row r="2152" spans="15:15" s="7" customFormat="1">
      <c r="O2152" s="10"/>
    </row>
    <row r="2153" spans="15:15" s="7" customFormat="1">
      <c r="O2153" s="10"/>
    </row>
    <row r="2154" spans="15:15" s="7" customFormat="1">
      <c r="O2154" s="10"/>
    </row>
    <row r="2155" spans="15:15" s="7" customFormat="1">
      <c r="O2155" s="10"/>
    </row>
    <row r="2156" spans="15:15" s="7" customFormat="1">
      <c r="O2156" s="10"/>
    </row>
    <row r="2157" spans="15:15" s="7" customFormat="1">
      <c r="O2157" s="10"/>
    </row>
    <row r="2158" spans="15:15" s="7" customFormat="1">
      <c r="O2158" s="10"/>
    </row>
    <row r="2159" spans="15:15" s="7" customFormat="1">
      <c r="O2159" s="10"/>
    </row>
    <row r="2160" spans="15:15" s="7" customFormat="1">
      <c r="O2160" s="10"/>
    </row>
    <row r="2161" spans="15:15" s="7" customFormat="1">
      <c r="O2161" s="10"/>
    </row>
    <row r="2162" spans="15:15" s="7" customFormat="1">
      <c r="O2162" s="10"/>
    </row>
    <row r="2163" spans="15:15" s="7" customFormat="1">
      <c r="O2163" s="10"/>
    </row>
    <row r="2164" spans="15:15" s="7" customFormat="1">
      <c r="O2164" s="10"/>
    </row>
    <row r="2165" spans="15:15" s="7" customFormat="1">
      <c r="O2165" s="10"/>
    </row>
    <row r="2166" spans="15:15" s="7" customFormat="1">
      <c r="O2166" s="10"/>
    </row>
    <row r="2167" spans="15:15" s="7" customFormat="1">
      <c r="O2167" s="10"/>
    </row>
    <row r="2168" spans="15:15" s="7" customFormat="1">
      <c r="O2168" s="10"/>
    </row>
    <row r="2169" spans="15:15" s="7" customFormat="1">
      <c r="O2169" s="10"/>
    </row>
    <row r="2170" spans="15:15" s="7" customFormat="1">
      <c r="O2170" s="10"/>
    </row>
    <row r="2171" spans="15:15" s="7" customFormat="1">
      <c r="O2171" s="10"/>
    </row>
    <row r="2172" spans="15:15" s="7" customFormat="1">
      <c r="O2172" s="10"/>
    </row>
    <row r="2173" spans="15:15" s="7" customFormat="1">
      <c r="O2173" s="10"/>
    </row>
    <row r="2174" spans="15:15" s="7" customFormat="1">
      <c r="O2174" s="10"/>
    </row>
    <row r="2175" spans="15:15" s="7" customFormat="1">
      <c r="O2175" s="10"/>
    </row>
    <row r="2176" spans="15:15" s="7" customFormat="1">
      <c r="O2176" s="10"/>
    </row>
    <row r="2177" spans="15:15" s="7" customFormat="1">
      <c r="O2177" s="10"/>
    </row>
    <row r="2178" spans="15:15" s="7" customFormat="1">
      <c r="O2178" s="10"/>
    </row>
    <row r="2179" spans="15:15" s="7" customFormat="1">
      <c r="O2179" s="10"/>
    </row>
    <row r="2180" spans="15:15" s="7" customFormat="1">
      <c r="O2180" s="10"/>
    </row>
    <row r="2181" spans="15:15" s="7" customFormat="1">
      <c r="O2181" s="10"/>
    </row>
    <row r="2182" spans="15:15" s="7" customFormat="1">
      <c r="O2182" s="10"/>
    </row>
    <row r="2183" spans="15:15" s="7" customFormat="1">
      <c r="O2183" s="10"/>
    </row>
    <row r="2184" spans="15:15" s="7" customFormat="1">
      <c r="O2184" s="10"/>
    </row>
    <row r="2185" spans="15:15" s="7" customFormat="1">
      <c r="O2185" s="10"/>
    </row>
    <row r="2186" spans="15:15" s="7" customFormat="1">
      <c r="O2186" s="10"/>
    </row>
    <row r="2187" spans="15:15" s="7" customFormat="1">
      <c r="O2187" s="10"/>
    </row>
    <row r="2188" spans="15:15" s="7" customFormat="1">
      <c r="O2188" s="10"/>
    </row>
    <row r="2189" spans="15:15" s="7" customFormat="1">
      <c r="O2189" s="10"/>
    </row>
    <row r="2190" spans="15:15" s="7" customFormat="1">
      <c r="O2190" s="10"/>
    </row>
    <row r="2191" spans="15:15" s="7" customFormat="1">
      <c r="O2191" s="10"/>
    </row>
    <row r="2192" spans="15:15" s="7" customFormat="1">
      <c r="O2192" s="10"/>
    </row>
    <row r="2193" spans="15:15" s="7" customFormat="1">
      <c r="O2193" s="10"/>
    </row>
    <row r="2194" spans="15:15" s="7" customFormat="1">
      <c r="O2194" s="10"/>
    </row>
    <row r="2195" spans="15:15" s="7" customFormat="1">
      <c r="O2195" s="10"/>
    </row>
    <row r="2196" spans="15:15" s="7" customFormat="1">
      <c r="O2196" s="10"/>
    </row>
    <row r="2197" spans="15:15" s="7" customFormat="1">
      <c r="O2197" s="10"/>
    </row>
    <row r="2198" spans="15:15" s="7" customFormat="1">
      <c r="O2198" s="10"/>
    </row>
    <row r="2199" spans="15:15" s="7" customFormat="1">
      <c r="O2199" s="10"/>
    </row>
    <row r="2200" spans="15:15" s="7" customFormat="1">
      <c r="O2200" s="10"/>
    </row>
    <row r="2201" spans="15:15" s="7" customFormat="1">
      <c r="O2201" s="10"/>
    </row>
    <row r="2202" spans="15:15" s="7" customFormat="1">
      <c r="O2202" s="10"/>
    </row>
    <row r="2203" spans="15:15" s="7" customFormat="1">
      <c r="O2203" s="10"/>
    </row>
    <row r="2204" spans="15:15" s="7" customFormat="1">
      <c r="O2204" s="10"/>
    </row>
    <row r="2205" spans="15:15" s="7" customFormat="1">
      <c r="O2205" s="10"/>
    </row>
    <row r="2206" spans="15:15" s="7" customFormat="1">
      <c r="O2206" s="10"/>
    </row>
    <row r="2207" spans="15:15" s="7" customFormat="1">
      <c r="O2207" s="10"/>
    </row>
    <row r="2208" spans="15:15" s="7" customFormat="1">
      <c r="O2208" s="10"/>
    </row>
    <row r="2209" spans="15:15" s="7" customFormat="1">
      <c r="O2209" s="10"/>
    </row>
    <row r="2210" spans="15:15" s="7" customFormat="1">
      <c r="O2210" s="10"/>
    </row>
    <row r="2211" spans="15:15" s="7" customFormat="1">
      <c r="O2211" s="10"/>
    </row>
    <row r="2212" spans="15:15" s="7" customFormat="1">
      <c r="O2212" s="10"/>
    </row>
    <row r="2213" spans="15:15" s="7" customFormat="1">
      <c r="O2213" s="10"/>
    </row>
    <row r="2214" spans="15:15" s="7" customFormat="1">
      <c r="O2214" s="10"/>
    </row>
    <row r="2215" spans="15:15" s="7" customFormat="1">
      <c r="O2215" s="10"/>
    </row>
    <row r="2216" spans="15:15" s="7" customFormat="1">
      <c r="O2216" s="10"/>
    </row>
    <row r="2217" spans="15:15" s="7" customFormat="1">
      <c r="O2217" s="10"/>
    </row>
    <row r="2218" spans="15:15" s="7" customFormat="1">
      <c r="O2218" s="10"/>
    </row>
    <row r="2219" spans="15:15" s="7" customFormat="1">
      <c r="O2219" s="10"/>
    </row>
    <row r="2220" spans="15:15" s="7" customFormat="1">
      <c r="O2220" s="10"/>
    </row>
    <row r="2221" spans="15:15" s="7" customFormat="1">
      <c r="O2221" s="10"/>
    </row>
    <row r="2222" spans="15:15" s="7" customFormat="1">
      <c r="O2222" s="10"/>
    </row>
    <row r="2223" spans="15:15" s="7" customFormat="1">
      <c r="O2223" s="10"/>
    </row>
    <row r="2224" spans="15:15" s="7" customFormat="1">
      <c r="O2224" s="10"/>
    </row>
    <row r="2225" spans="15:15" s="7" customFormat="1">
      <c r="O2225" s="10"/>
    </row>
    <row r="2226" spans="15:15" s="7" customFormat="1">
      <c r="O2226" s="10"/>
    </row>
    <row r="2227" spans="15:15" s="7" customFormat="1">
      <c r="O2227" s="10"/>
    </row>
    <row r="2228" spans="15:15" s="7" customFormat="1">
      <c r="O2228" s="10"/>
    </row>
    <row r="2229" spans="15:15" s="7" customFormat="1">
      <c r="O2229" s="10"/>
    </row>
    <row r="2230" spans="15:15" s="7" customFormat="1">
      <c r="O2230" s="10"/>
    </row>
    <row r="2231" spans="15:15" s="7" customFormat="1">
      <c r="O2231" s="10"/>
    </row>
    <row r="2232" spans="15:15" s="7" customFormat="1">
      <c r="O2232" s="10"/>
    </row>
    <row r="2233" spans="15:15" s="7" customFormat="1">
      <c r="O2233" s="10"/>
    </row>
    <row r="2234" spans="15:15" s="7" customFormat="1">
      <c r="O2234" s="10"/>
    </row>
    <row r="2235" spans="15:15" s="7" customFormat="1">
      <c r="O2235" s="10"/>
    </row>
    <row r="2236" spans="15:15" s="7" customFormat="1">
      <c r="O2236" s="10"/>
    </row>
    <row r="2237" spans="15:15" s="7" customFormat="1">
      <c r="O2237" s="10"/>
    </row>
    <row r="2238" spans="15:15" s="7" customFormat="1">
      <c r="O2238" s="10"/>
    </row>
    <row r="2239" spans="15:15" s="7" customFormat="1">
      <c r="O2239" s="10"/>
    </row>
    <row r="2240" spans="15:15" s="7" customFormat="1">
      <c r="O2240" s="10"/>
    </row>
    <row r="2241" spans="15:15" s="7" customFormat="1">
      <c r="O2241" s="10"/>
    </row>
    <row r="2242" spans="15:15" s="7" customFormat="1">
      <c r="O2242" s="10"/>
    </row>
    <row r="2243" spans="15:15" s="7" customFormat="1">
      <c r="O2243" s="10"/>
    </row>
    <row r="2244" spans="15:15" s="7" customFormat="1">
      <c r="O2244" s="10"/>
    </row>
    <row r="2245" spans="15:15" s="7" customFormat="1">
      <c r="O2245" s="10"/>
    </row>
    <row r="2246" spans="15:15" s="7" customFormat="1">
      <c r="O2246" s="10"/>
    </row>
    <row r="2247" spans="15:15" s="7" customFormat="1">
      <c r="O2247" s="10"/>
    </row>
    <row r="2248" spans="15:15" s="7" customFormat="1">
      <c r="O2248" s="10"/>
    </row>
    <row r="2249" spans="15:15" s="7" customFormat="1">
      <c r="O2249" s="10"/>
    </row>
    <row r="2250" spans="15:15" s="7" customFormat="1">
      <c r="O2250" s="10"/>
    </row>
    <row r="2251" spans="15:15" s="7" customFormat="1">
      <c r="O2251" s="10"/>
    </row>
    <row r="2252" spans="15:15" s="7" customFormat="1">
      <c r="O2252" s="10"/>
    </row>
    <row r="2253" spans="15:15" s="7" customFormat="1">
      <c r="O2253" s="10"/>
    </row>
    <row r="2254" spans="15:15" s="7" customFormat="1">
      <c r="O2254" s="10"/>
    </row>
    <row r="2255" spans="15:15" s="7" customFormat="1">
      <c r="O2255" s="10"/>
    </row>
    <row r="2256" spans="15:15" s="7" customFormat="1">
      <c r="O2256" s="10"/>
    </row>
    <row r="2257" spans="15:15" s="7" customFormat="1">
      <c r="O2257" s="10"/>
    </row>
    <row r="2258" spans="15:15" s="7" customFormat="1">
      <c r="O2258" s="10"/>
    </row>
    <row r="2259" spans="15:15" s="7" customFormat="1">
      <c r="O2259" s="10"/>
    </row>
    <row r="2260" spans="15:15" s="7" customFormat="1">
      <c r="O2260" s="10"/>
    </row>
    <row r="2261" spans="15:15" s="7" customFormat="1">
      <c r="O2261" s="10"/>
    </row>
    <row r="2262" spans="15:15" s="7" customFormat="1">
      <c r="O2262" s="10"/>
    </row>
    <row r="2263" spans="15:15" s="7" customFormat="1">
      <c r="O2263" s="10"/>
    </row>
    <row r="2264" spans="15:15" s="7" customFormat="1">
      <c r="O2264" s="10"/>
    </row>
    <row r="2265" spans="15:15" s="7" customFormat="1">
      <c r="O2265" s="10"/>
    </row>
    <row r="2266" spans="15:15" s="7" customFormat="1">
      <c r="O2266" s="10"/>
    </row>
    <row r="2267" spans="15:15" s="7" customFormat="1">
      <c r="O2267" s="10"/>
    </row>
    <row r="2268" spans="15:15" s="7" customFormat="1">
      <c r="O2268" s="10"/>
    </row>
    <row r="2269" spans="15:15" s="7" customFormat="1">
      <c r="O2269" s="10"/>
    </row>
    <row r="2270" spans="15:15" s="7" customFormat="1">
      <c r="O2270" s="10"/>
    </row>
    <row r="2271" spans="15:15" s="7" customFormat="1">
      <c r="O2271" s="10"/>
    </row>
    <row r="2272" spans="15:15" s="7" customFormat="1">
      <c r="O2272" s="10"/>
    </row>
    <row r="2273" spans="15:15" s="7" customFormat="1">
      <c r="O2273" s="10"/>
    </row>
    <row r="2274" spans="15:15" s="7" customFormat="1">
      <c r="O2274" s="10"/>
    </row>
    <row r="2275" spans="15:15" s="7" customFormat="1">
      <c r="O2275" s="10"/>
    </row>
    <row r="2276" spans="15:15" s="7" customFormat="1">
      <c r="O2276" s="10"/>
    </row>
    <row r="2277" spans="15:15" s="7" customFormat="1">
      <c r="O2277" s="10"/>
    </row>
    <row r="2278" spans="15:15" s="7" customFormat="1">
      <c r="O2278" s="10"/>
    </row>
    <row r="2279" spans="15:15" s="7" customFormat="1">
      <c r="O2279" s="10"/>
    </row>
    <row r="2280" spans="15:15" s="7" customFormat="1">
      <c r="O2280" s="10"/>
    </row>
    <row r="2281" spans="15:15" s="7" customFormat="1">
      <c r="O2281" s="10"/>
    </row>
    <row r="2282" spans="15:15" s="7" customFormat="1">
      <c r="O2282" s="10"/>
    </row>
    <row r="2283" spans="15:15" s="7" customFormat="1">
      <c r="O2283" s="10"/>
    </row>
    <row r="2284" spans="15:15" s="7" customFormat="1">
      <c r="O2284" s="10"/>
    </row>
    <row r="2285" spans="15:15" s="7" customFormat="1">
      <c r="O2285" s="10"/>
    </row>
    <row r="2286" spans="15:15" s="7" customFormat="1">
      <c r="O2286" s="10"/>
    </row>
    <row r="2287" spans="15:15" s="7" customFormat="1">
      <c r="O2287" s="10"/>
    </row>
    <row r="2288" spans="15:15" s="7" customFormat="1">
      <c r="O2288" s="10"/>
    </row>
    <row r="2289" spans="15:15" s="7" customFormat="1">
      <c r="O2289" s="10"/>
    </row>
    <row r="2290" spans="15:15" s="7" customFormat="1">
      <c r="O2290" s="10"/>
    </row>
    <row r="2291" spans="15:15" s="7" customFormat="1">
      <c r="O2291" s="10"/>
    </row>
    <row r="2292" spans="15:15" s="7" customFormat="1">
      <c r="O2292" s="10"/>
    </row>
    <row r="2293" spans="15:15" s="7" customFormat="1">
      <c r="O2293" s="10"/>
    </row>
    <row r="2294" spans="15:15" s="7" customFormat="1">
      <c r="O2294" s="10"/>
    </row>
    <row r="2295" spans="15:15" s="7" customFormat="1">
      <c r="O2295" s="10"/>
    </row>
    <row r="2296" spans="15:15" s="7" customFormat="1">
      <c r="O2296" s="10"/>
    </row>
    <row r="2297" spans="15:15" s="7" customFormat="1">
      <c r="O2297" s="10"/>
    </row>
    <row r="2298" spans="15:15" s="7" customFormat="1">
      <c r="O2298" s="10"/>
    </row>
    <row r="2299" spans="15:15" s="7" customFormat="1">
      <c r="O2299" s="10"/>
    </row>
    <row r="2300" spans="15:15" s="7" customFormat="1">
      <c r="O2300" s="10"/>
    </row>
    <row r="2301" spans="15:15" s="7" customFormat="1">
      <c r="O2301" s="10"/>
    </row>
    <row r="2302" spans="15:15" s="7" customFormat="1">
      <c r="O2302" s="10"/>
    </row>
    <row r="2303" spans="15:15" s="7" customFormat="1">
      <c r="O2303" s="10"/>
    </row>
    <row r="2304" spans="15:15" s="7" customFormat="1">
      <c r="O2304" s="10"/>
    </row>
    <row r="2305" spans="15:15" s="7" customFormat="1">
      <c r="O2305" s="10"/>
    </row>
    <row r="2306" spans="15:15" s="7" customFormat="1">
      <c r="O2306" s="10"/>
    </row>
    <row r="2307" spans="15:15" s="7" customFormat="1">
      <c r="O2307" s="10"/>
    </row>
    <row r="2308" spans="15:15" s="7" customFormat="1">
      <c r="O2308" s="10"/>
    </row>
    <row r="2309" spans="15:15" s="7" customFormat="1">
      <c r="O2309" s="10"/>
    </row>
    <row r="2310" spans="15:15" s="7" customFormat="1">
      <c r="O2310" s="10"/>
    </row>
    <row r="2311" spans="15:15" s="7" customFormat="1">
      <c r="O2311" s="10"/>
    </row>
    <row r="2312" spans="15:15" s="7" customFormat="1">
      <c r="O2312" s="10"/>
    </row>
    <row r="2313" spans="15:15" s="7" customFormat="1">
      <c r="O2313" s="10"/>
    </row>
    <row r="2314" spans="15:15" s="7" customFormat="1">
      <c r="O2314" s="10"/>
    </row>
    <row r="2315" spans="15:15" s="7" customFormat="1">
      <c r="O2315" s="10"/>
    </row>
    <row r="2316" spans="15:15" s="7" customFormat="1">
      <c r="O2316" s="10"/>
    </row>
    <row r="2317" spans="15:15" s="7" customFormat="1">
      <c r="O2317" s="10"/>
    </row>
    <row r="2318" spans="15:15" s="7" customFormat="1">
      <c r="O2318" s="10"/>
    </row>
    <row r="2319" spans="15:15" s="7" customFormat="1">
      <c r="O2319" s="10"/>
    </row>
    <row r="2320" spans="15:15" s="7" customFormat="1">
      <c r="O2320" s="10"/>
    </row>
    <row r="2321" spans="15:15" s="7" customFormat="1">
      <c r="O2321" s="10"/>
    </row>
    <row r="2322" spans="15:15" s="7" customFormat="1">
      <c r="O2322" s="10"/>
    </row>
    <row r="2323" spans="15:15" s="7" customFormat="1">
      <c r="O2323" s="10"/>
    </row>
    <row r="2324" spans="15:15" s="7" customFormat="1">
      <c r="O2324" s="10"/>
    </row>
    <row r="2325" spans="15:15" s="7" customFormat="1">
      <c r="O2325" s="10"/>
    </row>
    <row r="2326" spans="15:15" s="7" customFormat="1">
      <c r="O2326" s="10"/>
    </row>
    <row r="2327" spans="15:15" s="7" customFormat="1">
      <c r="O2327" s="10"/>
    </row>
    <row r="2328" spans="15:15" s="7" customFormat="1">
      <c r="O2328" s="10"/>
    </row>
    <row r="2329" spans="15:15" s="7" customFormat="1">
      <c r="O2329" s="10"/>
    </row>
    <row r="2330" spans="15:15" s="7" customFormat="1">
      <c r="O2330" s="10"/>
    </row>
    <row r="2331" spans="15:15" s="7" customFormat="1">
      <c r="O2331" s="10"/>
    </row>
    <row r="2332" spans="15:15" s="7" customFormat="1">
      <c r="O2332" s="10"/>
    </row>
    <row r="2333" spans="15:15" s="7" customFormat="1">
      <c r="O2333" s="10"/>
    </row>
    <row r="2334" spans="15:15" s="7" customFormat="1">
      <c r="O2334" s="10"/>
    </row>
    <row r="2335" spans="15:15" s="7" customFormat="1">
      <c r="O2335" s="10"/>
    </row>
    <row r="2336" spans="15:15" s="7" customFormat="1">
      <c r="O2336" s="10"/>
    </row>
    <row r="2337" spans="15:15" s="7" customFormat="1">
      <c r="O2337" s="10"/>
    </row>
    <row r="2338" spans="15:15" s="7" customFormat="1">
      <c r="O2338" s="10"/>
    </row>
    <row r="2339" spans="15:15" s="7" customFormat="1">
      <c r="O2339" s="10"/>
    </row>
    <row r="2340" spans="15:15" s="7" customFormat="1">
      <c r="O2340" s="10"/>
    </row>
    <row r="2341" spans="15:15" s="7" customFormat="1">
      <c r="O2341" s="10"/>
    </row>
    <row r="2342" spans="15:15" s="7" customFormat="1">
      <c r="O2342" s="10"/>
    </row>
    <row r="2343" spans="15:15" s="7" customFormat="1">
      <c r="O2343" s="10"/>
    </row>
    <row r="2344" spans="15:15" s="7" customFormat="1">
      <c r="O2344" s="10"/>
    </row>
    <row r="2345" spans="15:15" s="7" customFormat="1">
      <c r="O2345" s="10"/>
    </row>
    <row r="2346" spans="15:15" s="7" customFormat="1">
      <c r="O2346" s="10"/>
    </row>
    <row r="2347" spans="15:15" s="7" customFormat="1">
      <c r="O2347" s="10"/>
    </row>
    <row r="2348" spans="15:15" s="7" customFormat="1">
      <c r="O2348" s="10"/>
    </row>
    <row r="2349" spans="15:15" s="7" customFormat="1">
      <c r="O2349" s="10"/>
    </row>
    <row r="2350" spans="15:15" s="7" customFormat="1">
      <c r="O2350" s="10"/>
    </row>
    <row r="2351" spans="15:15" s="7" customFormat="1">
      <c r="O2351" s="10"/>
    </row>
    <row r="2352" spans="15:15" s="7" customFormat="1">
      <c r="O2352" s="10"/>
    </row>
    <row r="2353" spans="15:15" s="7" customFormat="1">
      <c r="O2353" s="10"/>
    </row>
    <row r="2354" spans="15:15" s="7" customFormat="1">
      <c r="O2354" s="10"/>
    </row>
    <row r="2355" spans="15:15" s="7" customFormat="1">
      <c r="O2355" s="10"/>
    </row>
    <row r="2356" spans="15:15" s="7" customFormat="1">
      <c r="O2356" s="10"/>
    </row>
    <row r="2357" spans="15:15" s="7" customFormat="1">
      <c r="O2357" s="10"/>
    </row>
    <row r="2358" spans="15:15" s="7" customFormat="1">
      <c r="O2358" s="10"/>
    </row>
    <row r="2359" spans="15:15" s="7" customFormat="1">
      <c r="O2359" s="10"/>
    </row>
    <row r="2360" spans="15:15" s="7" customFormat="1">
      <c r="O2360" s="10"/>
    </row>
    <row r="2361" spans="15:15" s="7" customFormat="1">
      <c r="O2361" s="10"/>
    </row>
    <row r="2362" spans="15:15" s="7" customFormat="1">
      <c r="O2362" s="10"/>
    </row>
    <row r="2363" spans="15:15" s="7" customFormat="1">
      <c r="O2363" s="10"/>
    </row>
    <row r="2364" spans="15:15" s="7" customFormat="1">
      <c r="O2364" s="10"/>
    </row>
    <row r="2365" spans="15:15" s="7" customFormat="1">
      <c r="O2365" s="10"/>
    </row>
    <row r="2366" spans="15:15" s="7" customFormat="1">
      <c r="O2366" s="10"/>
    </row>
    <row r="2367" spans="15:15" s="7" customFormat="1">
      <c r="O2367" s="10"/>
    </row>
    <row r="2368" spans="15:15" s="7" customFormat="1">
      <c r="O2368" s="10"/>
    </row>
    <row r="2369" spans="15:15" s="7" customFormat="1">
      <c r="O2369" s="10"/>
    </row>
    <row r="2370" spans="15:15" s="7" customFormat="1">
      <c r="O2370" s="10"/>
    </row>
    <row r="2371" spans="15:15" s="7" customFormat="1">
      <c r="O2371" s="10"/>
    </row>
    <row r="2372" spans="15:15" s="7" customFormat="1">
      <c r="O2372" s="10"/>
    </row>
    <row r="2373" spans="15:15" s="7" customFormat="1">
      <c r="O2373" s="10"/>
    </row>
    <row r="2374" spans="15:15" s="7" customFormat="1">
      <c r="O2374" s="10"/>
    </row>
    <row r="2375" spans="15:15" s="7" customFormat="1">
      <c r="O2375" s="10"/>
    </row>
    <row r="2376" spans="15:15" s="7" customFormat="1">
      <c r="O2376" s="10"/>
    </row>
    <row r="2377" spans="15:15" s="7" customFormat="1">
      <c r="O2377" s="10"/>
    </row>
    <row r="2378" spans="15:15" s="7" customFormat="1">
      <c r="O2378" s="10"/>
    </row>
    <row r="2379" spans="15:15" s="7" customFormat="1">
      <c r="O2379" s="10"/>
    </row>
    <row r="2380" spans="15:15" s="7" customFormat="1">
      <c r="O2380" s="10"/>
    </row>
    <row r="2381" spans="15:15" s="7" customFormat="1">
      <c r="O2381" s="10"/>
    </row>
    <row r="2382" spans="15:15" s="7" customFormat="1">
      <c r="O2382" s="10"/>
    </row>
    <row r="2383" spans="15:15" s="7" customFormat="1">
      <c r="O2383" s="10"/>
    </row>
    <row r="2384" spans="15:15" s="7" customFormat="1">
      <c r="O2384" s="10"/>
    </row>
    <row r="2385" spans="15:15" s="7" customFormat="1">
      <c r="O2385" s="10"/>
    </row>
    <row r="2386" spans="15:15" s="7" customFormat="1">
      <c r="O2386" s="10"/>
    </row>
    <row r="2387" spans="15:15" s="7" customFormat="1">
      <c r="O2387" s="10"/>
    </row>
    <row r="2388" spans="15:15" s="7" customFormat="1">
      <c r="O2388" s="10"/>
    </row>
    <row r="2389" spans="15:15" s="7" customFormat="1">
      <c r="O2389" s="10"/>
    </row>
    <row r="2390" spans="15:15" s="7" customFormat="1">
      <c r="O2390" s="10"/>
    </row>
    <row r="2391" spans="15:15" s="7" customFormat="1">
      <c r="O2391" s="10"/>
    </row>
    <row r="2392" spans="15:15" s="7" customFormat="1">
      <c r="O2392" s="10"/>
    </row>
    <row r="2393" spans="15:15" s="7" customFormat="1">
      <c r="O2393" s="10"/>
    </row>
    <row r="2394" spans="15:15" s="7" customFormat="1">
      <c r="O2394" s="10"/>
    </row>
    <row r="2395" spans="15:15" s="7" customFormat="1">
      <c r="O2395" s="10"/>
    </row>
    <row r="2396" spans="15:15" s="7" customFormat="1">
      <c r="O2396" s="10"/>
    </row>
    <row r="2397" spans="15:15" s="7" customFormat="1">
      <c r="O2397" s="10"/>
    </row>
    <row r="2398" spans="15:15" s="7" customFormat="1">
      <c r="O2398" s="10"/>
    </row>
    <row r="2399" spans="15:15" s="7" customFormat="1">
      <c r="O2399" s="10"/>
    </row>
    <row r="2400" spans="15:15" s="7" customFormat="1">
      <c r="O2400" s="10"/>
    </row>
    <row r="2401" spans="15:15" s="7" customFormat="1">
      <c r="O2401" s="10"/>
    </row>
    <row r="2402" spans="15:15" s="7" customFormat="1">
      <c r="O2402" s="10"/>
    </row>
    <row r="2403" spans="15:15" s="7" customFormat="1">
      <c r="O2403" s="10"/>
    </row>
    <row r="2404" spans="15:15" s="7" customFormat="1">
      <c r="O2404" s="10"/>
    </row>
    <row r="2405" spans="15:15" s="7" customFormat="1">
      <c r="O2405" s="10"/>
    </row>
    <row r="2406" spans="15:15" s="7" customFormat="1">
      <c r="O2406" s="10"/>
    </row>
    <row r="2407" spans="15:15" s="7" customFormat="1">
      <c r="O2407" s="10"/>
    </row>
    <row r="2408" spans="15:15" s="7" customFormat="1">
      <c r="O2408" s="10"/>
    </row>
    <row r="2409" spans="15:15" s="7" customFormat="1">
      <c r="O2409" s="10"/>
    </row>
    <row r="2410" spans="15:15" s="7" customFormat="1">
      <c r="O2410" s="10"/>
    </row>
    <row r="2411" spans="15:15" s="7" customFormat="1">
      <c r="O2411" s="10"/>
    </row>
    <row r="2412" spans="15:15" s="7" customFormat="1">
      <c r="O2412" s="10"/>
    </row>
    <row r="2413" spans="15:15" s="7" customFormat="1">
      <c r="O2413" s="10"/>
    </row>
    <row r="2414" spans="15:15" s="7" customFormat="1">
      <c r="O2414" s="10"/>
    </row>
    <row r="2415" spans="15:15" s="7" customFormat="1">
      <c r="O2415" s="10"/>
    </row>
    <row r="2416" spans="15:15" s="7" customFormat="1">
      <c r="O2416" s="10"/>
    </row>
    <row r="2417" spans="15:33" s="7" customFormat="1">
      <c r="O2417" s="10"/>
    </row>
    <row r="2418" spans="15:33" s="7" customFormat="1">
      <c r="O2418" s="10"/>
    </row>
    <row r="2419" spans="15:33" s="7" customFormat="1">
      <c r="O2419" s="10"/>
    </row>
    <row r="2420" spans="15:33" s="7" customFormat="1">
      <c r="O2420" s="10"/>
      <c r="P2420" s="10"/>
      <c r="Q2420" s="10"/>
      <c r="S2420" s="10"/>
      <c r="T2420" s="10"/>
      <c r="U2420" s="10"/>
      <c r="V2420" s="10"/>
      <c r="X2420" s="10"/>
      <c r="Y2420" s="10"/>
      <c r="Z2420" s="10"/>
      <c r="AA2420" s="10"/>
      <c r="AC2420" s="10"/>
      <c r="AD2420" s="10"/>
      <c r="AF2420" s="10"/>
      <c r="AG2420" s="10"/>
    </row>
  </sheetData>
  <mergeCells count="110">
    <mergeCell ref="J20:K20"/>
    <mergeCell ref="L20:M20"/>
    <mergeCell ref="N20:O20"/>
    <mergeCell ref="N28:O28"/>
    <mergeCell ref="P75:T75"/>
    <mergeCell ref="U75:Y75"/>
    <mergeCell ref="Z75:AD75"/>
    <mergeCell ref="AE75:AG75"/>
    <mergeCell ref="P74:AG74"/>
    <mergeCell ref="N29:O29"/>
    <mergeCell ref="J23:K23"/>
    <mergeCell ref="J25:K25"/>
    <mergeCell ref="J28:K28"/>
    <mergeCell ref="N26:O26"/>
    <mergeCell ref="L27:M27"/>
    <mergeCell ref="J27:K27"/>
    <mergeCell ref="J22:K22"/>
    <mergeCell ref="L16:M16"/>
    <mergeCell ref="P81:T81"/>
    <mergeCell ref="U81:Y81"/>
    <mergeCell ref="Z81:AD81"/>
    <mergeCell ref="L23:M23"/>
    <mergeCell ref="AE81:AG81"/>
    <mergeCell ref="P95:T95"/>
    <mergeCell ref="U95:Y95"/>
    <mergeCell ref="Z95:AD95"/>
    <mergeCell ref="AE95:AG95"/>
    <mergeCell ref="D26:F26"/>
    <mergeCell ref="D27:F27"/>
    <mergeCell ref="H22:I22"/>
    <mergeCell ref="H23:I23"/>
    <mergeCell ref="H25:I25"/>
    <mergeCell ref="J11:K11"/>
    <mergeCell ref="L26:M26"/>
    <mergeCell ref="N15:O15"/>
    <mergeCell ref="N16:O16"/>
    <mergeCell ref="N14:O14"/>
    <mergeCell ref="H21:I21"/>
    <mergeCell ref="J21:K21"/>
    <mergeCell ref="L21:M21"/>
    <mergeCell ref="N21:O21"/>
    <mergeCell ref="L22:M22"/>
    <mergeCell ref="H26:I26"/>
    <mergeCell ref="H20:I20"/>
    <mergeCell ref="H11:I11"/>
    <mergeCell ref="L11:M11"/>
    <mergeCell ref="J17:K17"/>
    <mergeCell ref="J15:K15"/>
    <mergeCell ref="J18:K18"/>
    <mergeCell ref="J19:K19"/>
    <mergeCell ref="N17:O17"/>
    <mergeCell ref="B1:O1"/>
    <mergeCell ref="H17:I17"/>
    <mergeCell ref="H18:I18"/>
    <mergeCell ref="L14:M14"/>
    <mergeCell ref="L15:M15"/>
    <mergeCell ref="L17:M17"/>
    <mergeCell ref="D13:F13"/>
    <mergeCell ref="D14:F14"/>
    <mergeCell ref="L19:M19"/>
    <mergeCell ref="J14:K14"/>
    <mergeCell ref="H19:I19"/>
    <mergeCell ref="H13:I13"/>
    <mergeCell ref="H14:I14"/>
    <mergeCell ref="H15:I15"/>
    <mergeCell ref="L13:M13"/>
    <mergeCell ref="D3:F3"/>
    <mergeCell ref="H3:N3"/>
    <mergeCell ref="F2:G2"/>
    <mergeCell ref="L18:M18"/>
    <mergeCell ref="H2:N2"/>
    <mergeCell ref="H10:O10"/>
    <mergeCell ref="N18:O18"/>
    <mergeCell ref="H16:I16"/>
    <mergeCell ref="J16:K16"/>
    <mergeCell ref="B212:O212"/>
    <mergeCell ref="E36:E37"/>
    <mergeCell ref="H36:K36"/>
    <mergeCell ref="L36:N36"/>
    <mergeCell ref="O36:O37"/>
    <mergeCell ref="N30:O30"/>
    <mergeCell ref="N32:O32"/>
    <mergeCell ref="N33:O33"/>
    <mergeCell ref="D32:F32"/>
    <mergeCell ref="D33:F33"/>
    <mergeCell ref="B35:O35"/>
    <mergeCell ref="D28:F28"/>
    <mergeCell ref="D29:F29"/>
    <mergeCell ref="D30:F30"/>
    <mergeCell ref="N11:O11"/>
    <mergeCell ref="N22:O22"/>
    <mergeCell ref="N23:O23"/>
    <mergeCell ref="N25:O25"/>
    <mergeCell ref="D22:F22"/>
    <mergeCell ref="D23:F23"/>
    <mergeCell ref="D11:F11"/>
    <mergeCell ref="D25:F25"/>
    <mergeCell ref="D15:F15"/>
    <mergeCell ref="D17:F17"/>
    <mergeCell ref="D18:F18"/>
    <mergeCell ref="D19:F19"/>
    <mergeCell ref="L28:M28"/>
    <mergeCell ref="N13:O13"/>
    <mergeCell ref="N19:O19"/>
    <mergeCell ref="J26:K26"/>
    <mergeCell ref="H27:I27"/>
    <mergeCell ref="H28:I28"/>
    <mergeCell ref="J13:K13"/>
    <mergeCell ref="N27:O27"/>
    <mergeCell ref="L25:M25"/>
  </mergeCells>
  <dataValidations count="1">
    <dataValidation type="list" allowBlank="1" showInputMessage="1" showErrorMessage="1" sqref="G97:G99 G83:G94 G77:G80 G65:G66 G60:G62" xr:uid="{00000000-0002-0000-0000-000000000000}">
      <formula1>$G$39:$G$42</formula1>
    </dataValidation>
  </dataValidations>
  <pageMargins left="0.59055118110236227" right="0.19685039370078741" top="0.55118110236220474" bottom="0.35433070866141736" header="0.31496062992125984" footer="0.15748031496062992"/>
  <pageSetup paperSize="9" scale="83" fitToHeight="0" orientation="landscape" r:id="rId1"/>
  <rowBreaks count="1" manualBreakCount="1">
    <brk id="3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theme="6" tint="0.59999389629810485"/>
  </sheetPr>
  <dimension ref="A1:AC45"/>
  <sheetViews>
    <sheetView topLeftCell="A10" zoomScale="117" zoomScaleNormal="117" zoomScalePageLayoutView="117" workbookViewId="0">
      <selection activeCell="F27" sqref="F27"/>
    </sheetView>
  </sheetViews>
  <sheetFormatPr baseColWidth="10" defaultColWidth="11.42578125" defaultRowHeight="12.75"/>
  <cols>
    <col min="1" max="1" width="11.42578125" style="67"/>
    <col min="2" max="2" width="5.42578125" style="67" customWidth="1"/>
    <col min="3" max="3" width="44.7109375" style="67" bestFit="1" customWidth="1"/>
    <col min="4" max="4" width="7.42578125" style="182" bestFit="1" customWidth="1"/>
    <col min="5" max="5" width="7.42578125" style="67" customWidth="1"/>
    <col min="6" max="6" width="7.140625" style="67" customWidth="1"/>
    <col min="7" max="7" width="6.7109375" style="67" customWidth="1"/>
    <col min="8" max="9" width="7.28515625" style="67" customWidth="1"/>
    <col min="10" max="10" width="7.7109375" style="67" customWidth="1"/>
    <col min="11" max="11" width="10.7109375" style="67" customWidth="1"/>
    <col min="12" max="12" width="10.85546875" style="67" customWidth="1"/>
    <col min="13" max="13" width="12" style="67" customWidth="1"/>
    <col min="14" max="14" width="11.42578125" style="67" customWidth="1"/>
    <col min="15" max="15" width="9.7109375" style="67" bestFit="1" customWidth="1"/>
    <col min="16" max="16" width="12.7109375" style="67" customWidth="1"/>
    <col min="17" max="17" width="9.85546875" style="67" customWidth="1"/>
    <col min="18" max="19" width="8.42578125" style="67" customWidth="1"/>
    <col min="20" max="20" width="9.42578125" style="67" customWidth="1"/>
    <col min="21" max="21" width="9.140625" style="67" customWidth="1"/>
    <col min="22" max="24" width="8.42578125" style="67" customWidth="1"/>
    <col min="25" max="25" width="9.140625" style="67" customWidth="1"/>
    <col min="26" max="26" width="8.42578125" style="67" customWidth="1"/>
    <col min="27" max="28" width="7.42578125" style="67" customWidth="1"/>
    <col min="29" max="16384" width="11.42578125" style="67"/>
  </cols>
  <sheetData>
    <row r="1" spans="1:29" ht="20.25" customHeight="1" thickBot="1">
      <c r="A1" s="169">
        <v>2025</v>
      </c>
      <c r="B1" s="856" t="s">
        <v>159</v>
      </c>
      <c r="C1" s="857"/>
      <c r="D1" s="851" t="s">
        <v>308</v>
      </c>
      <c r="E1" s="852"/>
      <c r="F1" s="852"/>
      <c r="G1" s="852"/>
      <c r="H1" s="852"/>
      <c r="I1" s="852"/>
      <c r="J1" s="852"/>
      <c r="K1" s="852"/>
      <c r="L1" s="852"/>
      <c r="M1" s="852"/>
      <c r="N1" s="852"/>
      <c r="O1" s="853"/>
    </row>
    <row r="2" spans="1:29" ht="15.75">
      <c r="A2" s="135"/>
      <c r="B2" s="135"/>
      <c r="C2" s="152"/>
      <c r="D2" s="181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845" t="s">
        <v>397</v>
      </c>
      <c r="Q2" s="845"/>
      <c r="R2" s="845"/>
      <c r="S2" s="85"/>
      <c r="T2" s="86">
        <f>T3/30</f>
        <v>163.65</v>
      </c>
      <c r="U2" s="87" t="s">
        <v>147</v>
      </c>
      <c r="V2" s="86">
        <f>T2*33.27%</f>
        <v>54.446355000000011</v>
      </c>
    </row>
    <row r="3" spans="1:29" ht="23.25" customHeight="1">
      <c r="B3" s="854">
        <f>PRESSUPOST!D3</f>
        <v>0</v>
      </c>
      <c r="C3" s="855"/>
      <c r="D3" s="868">
        <f>PRESSUPOST!H3</f>
        <v>0</v>
      </c>
      <c r="E3" s="869"/>
      <c r="F3" s="869"/>
      <c r="G3" s="869"/>
      <c r="H3" s="869"/>
      <c r="I3" s="869"/>
      <c r="J3" s="869"/>
      <c r="K3" s="870"/>
      <c r="L3" s="68"/>
      <c r="M3" s="68"/>
      <c r="N3" s="68"/>
      <c r="O3" s="69"/>
      <c r="P3" s="846" t="s">
        <v>398</v>
      </c>
      <c r="Q3" s="846"/>
      <c r="R3" s="846"/>
      <c r="S3" s="90"/>
      <c r="T3" s="86">
        <v>4909.5</v>
      </c>
      <c r="U3" s="91" t="s">
        <v>146</v>
      </c>
      <c r="V3" s="92">
        <f>T3*33.27%</f>
        <v>1633.3906500000003</v>
      </c>
      <c r="W3" s="160"/>
      <c r="X3" s="160"/>
      <c r="Y3" s="160"/>
      <c r="Z3" s="160"/>
      <c r="AA3" s="160"/>
      <c r="AB3" s="160"/>
      <c r="AC3" s="160"/>
    </row>
    <row r="4" spans="1:29" ht="13.5" thickBot="1">
      <c r="P4" s="68"/>
      <c r="Q4" s="170"/>
      <c r="R4" s="170"/>
      <c r="S4" s="170"/>
      <c r="T4" s="170"/>
      <c r="V4" s="88"/>
      <c r="AA4" s="68"/>
      <c r="AB4" s="89"/>
      <c r="AC4" s="68"/>
    </row>
    <row r="5" spans="1:29" ht="16.5" customHeight="1">
      <c r="D5" s="866" t="s">
        <v>131</v>
      </c>
      <c r="E5" s="874" t="s">
        <v>139</v>
      </c>
      <c r="F5" s="875"/>
      <c r="G5" s="876" t="s">
        <v>311</v>
      </c>
      <c r="H5" s="877"/>
      <c r="I5" s="877"/>
      <c r="J5" s="878"/>
      <c r="K5" s="71" t="s">
        <v>0</v>
      </c>
      <c r="L5" s="847" t="s">
        <v>158</v>
      </c>
      <c r="M5" s="848"/>
      <c r="N5" s="848"/>
      <c r="O5" s="849" t="s">
        <v>163</v>
      </c>
      <c r="P5" s="561" t="s">
        <v>310</v>
      </c>
      <c r="Q5" s="594" t="s">
        <v>310</v>
      </c>
      <c r="R5" s="559"/>
      <c r="S5" s="559"/>
      <c r="T5" s="560"/>
      <c r="U5" s="594" t="s">
        <v>314</v>
      </c>
      <c r="V5" s="559"/>
      <c r="W5" s="559"/>
      <c r="X5" s="560"/>
      <c r="Y5" s="558" t="s">
        <v>312</v>
      </c>
      <c r="Z5" s="559"/>
      <c r="AA5" s="559"/>
      <c r="AB5" s="560"/>
      <c r="AC5" s="561" t="s">
        <v>1</v>
      </c>
    </row>
    <row r="6" spans="1:29" ht="13.5" thickBot="1">
      <c r="A6" s="22" t="s">
        <v>43</v>
      </c>
      <c r="B6" s="138" t="s">
        <v>25</v>
      </c>
      <c r="C6" s="63" t="s">
        <v>309</v>
      </c>
      <c r="D6" s="867"/>
      <c r="E6" s="72" t="s">
        <v>137</v>
      </c>
      <c r="F6" s="72" t="s">
        <v>138</v>
      </c>
      <c r="G6" s="73" t="s">
        <v>5</v>
      </c>
      <c r="H6" s="74" t="s">
        <v>6</v>
      </c>
      <c r="I6" s="73" t="s">
        <v>7</v>
      </c>
      <c r="J6" s="73" t="s">
        <v>8</v>
      </c>
      <c r="K6" s="75" t="s">
        <v>1</v>
      </c>
      <c r="L6" s="73" t="s">
        <v>5</v>
      </c>
      <c r="M6" s="74" t="s">
        <v>6</v>
      </c>
      <c r="N6" s="188" t="s">
        <v>7</v>
      </c>
      <c r="O6" s="850"/>
      <c r="P6" s="562" t="s">
        <v>227</v>
      </c>
      <c r="Q6" s="75" t="s">
        <v>1</v>
      </c>
      <c r="R6" s="75" t="s">
        <v>260</v>
      </c>
      <c r="S6" s="75" t="s">
        <v>3</v>
      </c>
      <c r="T6" s="75" t="s">
        <v>4</v>
      </c>
      <c r="U6" s="601" t="s">
        <v>232</v>
      </c>
      <c r="V6" s="75" t="s">
        <v>260</v>
      </c>
      <c r="W6" s="75" t="s">
        <v>3</v>
      </c>
      <c r="X6" s="75" t="s">
        <v>4</v>
      </c>
      <c r="Y6" s="75" t="s">
        <v>1</v>
      </c>
      <c r="Z6" s="75" t="s">
        <v>260</v>
      </c>
      <c r="AA6" s="75" t="s">
        <v>3</v>
      </c>
      <c r="AB6" s="75" t="s">
        <v>4</v>
      </c>
      <c r="AC6" s="562" t="s">
        <v>228</v>
      </c>
    </row>
    <row r="7" spans="1:29" ht="12.75" customHeight="1">
      <c r="A7" s="136"/>
      <c r="B7" s="37"/>
      <c r="C7" s="137" t="s">
        <v>44</v>
      </c>
    </row>
    <row r="8" spans="1:29">
      <c r="A8" s="19" t="s">
        <v>45</v>
      </c>
      <c r="B8" s="139"/>
      <c r="C8" s="64" t="s">
        <v>319</v>
      </c>
      <c r="G8" s="109"/>
      <c r="H8" s="109"/>
      <c r="I8" s="109"/>
      <c r="J8" s="109"/>
      <c r="K8" s="123">
        <f>PRESSUPOST!O59</f>
        <v>0</v>
      </c>
      <c r="L8" s="123">
        <f t="shared" ref="L8:AC8" si="0">SUM(L9:L11)</f>
        <v>0</v>
      </c>
      <c r="M8" s="123">
        <f t="shared" si="0"/>
        <v>0</v>
      </c>
      <c r="N8" s="123">
        <f t="shared" si="0"/>
        <v>0</v>
      </c>
      <c r="O8" s="123">
        <f t="shared" si="0"/>
        <v>0</v>
      </c>
      <c r="P8" s="598">
        <f t="shared" si="0"/>
        <v>0</v>
      </c>
      <c r="Q8" s="598">
        <f t="shared" si="0"/>
        <v>0</v>
      </c>
      <c r="R8" s="598">
        <f t="shared" si="0"/>
        <v>0</v>
      </c>
      <c r="S8" s="598">
        <f t="shared" si="0"/>
        <v>0</v>
      </c>
      <c r="T8" s="598">
        <f t="shared" si="0"/>
        <v>0</v>
      </c>
      <c r="U8" s="598">
        <f t="shared" si="0"/>
        <v>0</v>
      </c>
      <c r="V8" s="598">
        <f t="shared" si="0"/>
        <v>0</v>
      </c>
      <c r="W8" s="598">
        <f t="shared" si="0"/>
        <v>0</v>
      </c>
      <c r="X8" s="598">
        <f t="shared" si="0"/>
        <v>0</v>
      </c>
      <c r="Y8" s="598">
        <f t="shared" si="0"/>
        <v>0</v>
      </c>
      <c r="Z8" s="598">
        <f t="shared" si="0"/>
        <v>0</v>
      </c>
      <c r="AA8" s="598">
        <f t="shared" si="0"/>
        <v>0</v>
      </c>
      <c r="AB8" s="598">
        <f t="shared" si="0"/>
        <v>0</v>
      </c>
      <c r="AC8" s="595">
        <f t="shared" si="0"/>
        <v>0</v>
      </c>
    </row>
    <row r="9" spans="1:29">
      <c r="A9" s="132" t="str">
        <f>PRESSUPOST!B60</f>
        <v>02.01.01.00.</v>
      </c>
      <c r="B9" s="143">
        <f>PRESSUPOST!C60</f>
        <v>0</v>
      </c>
      <c r="C9" s="140" t="str">
        <f>IF(PRESSUPOST!D60&lt;&gt;"",PRESSUPOST!D60,"")</f>
        <v>Presentador/a 1</v>
      </c>
      <c r="D9" s="183">
        <f>PRESSUPOST!G60</f>
        <v>0</v>
      </c>
      <c r="E9" s="124">
        <f>PRESSUPOST!E60</f>
        <v>0</v>
      </c>
      <c r="F9" s="124">
        <f>PRESSUPOST!F60</f>
        <v>0</v>
      </c>
      <c r="G9" s="124">
        <f>PRESSUPOST!H60</f>
        <v>0</v>
      </c>
      <c r="H9" s="124">
        <f>PRESSUPOST!I60</f>
        <v>0</v>
      </c>
      <c r="I9" s="124">
        <f>PRESSUPOST!J60</f>
        <v>0</v>
      </c>
      <c r="J9" s="148">
        <f>PRESSUPOST!K60</f>
        <v>0</v>
      </c>
      <c r="K9" s="125">
        <f>PRESSUPOST!O60</f>
        <v>0</v>
      </c>
      <c r="L9" s="124">
        <f>IF(O9=0,0,(O9*G9)/J9)</f>
        <v>0</v>
      </c>
      <c r="M9" s="124">
        <f>IF(O9=0,0,(O9*H9)/J9)</f>
        <v>0</v>
      </c>
      <c r="N9" s="124">
        <f>IF(O9=0,0,(O9*I9)/J9)</f>
        <v>0</v>
      </c>
      <c r="O9" s="190"/>
      <c r="P9" s="651">
        <f t="shared" ref="P9:P11" si="1">IF(D9="C",(F9/30*2.5*J9),IF(D9="FD",(F9/30*2.5*J9),0))</f>
        <v>0</v>
      </c>
      <c r="Q9" s="652">
        <f>SUM(R9:T9)</f>
        <v>0</v>
      </c>
      <c r="R9" s="651">
        <f>IF(D9="C",(F9/30*2.5*G9*B9),IF(D9="FD",(F9/30*2.5*G9*B9),0))</f>
        <v>0</v>
      </c>
      <c r="S9" s="651">
        <f>IF(D9="C",(F9/30*2.5*H9*B9),IF(D9="FD",(F9/30*2.5*H9*B9),0))</f>
        <v>0</v>
      </c>
      <c r="T9" s="651">
        <f>IF(D9="C",(F9/30*2.5*I9*B9),IF(D9="FD",(F9/30*2.5*I9*B9),0))</f>
        <v>0</v>
      </c>
      <c r="U9" s="599"/>
      <c r="V9" s="651">
        <f>IF(U9=0,0,U9*G9/J9)</f>
        <v>0</v>
      </c>
      <c r="W9" s="651">
        <f>IF(U9=0,0,U9*H9/J9)</f>
        <v>0</v>
      </c>
      <c r="X9" s="651">
        <f>IF(U9=0,0,U9*I9/J9)</f>
        <v>0</v>
      </c>
      <c r="Y9" s="652">
        <f>IF(D9="C",(F9/30*J9/12*12*B9),0)</f>
        <v>0</v>
      </c>
      <c r="Z9" s="651">
        <f>IF(D9="C",(F9/30*G9/12*12*B9),0)</f>
        <v>0</v>
      </c>
      <c r="AA9" s="651">
        <f>IF(D9="C",(F9/30*H9/12*12*B9),0)</f>
        <v>0</v>
      </c>
      <c r="AB9" s="651">
        <f>IF(D9="C",(F9/30*I9/12*12*B9),0)</f>
        <v>0</v>
      </c>
      <c r="AC9" s="106">
        <f>+O9+Q9+U9+Y9+K9</f>
        <v>0</v>
      </c>
    </row>
    <row r="10" spans="1:29">
      <c r="A10" s="133" t="str">
        <f>PRESSUPOST!B61</f>
        <v>02.01.02.00.</v>
      </c>
      <c r="B10" s="144">
        <f>PRESSUPOST!C61</f>
        <v>0</v>
      </c>
      <c r="C10" s="141" t="str">
        <f>IF(PRESSUPOST!D61&lt;&gt;"",PRESSUPOST!D61,"")</f>
        <v>Presentador/a 2</v>
      </c>
      <c r="D10" s="649">
        <f>PRESSUPOST!G61</f>
        <v>0</v>
      </c>
      <c r="E10" s="126">
        <f>PRESSUPOST!E61</f>
        <v>0</v>
      </c>
      <c r="F10" s="126">
        <f>PRESSUPOST!F61</f>
        <v>0</v>
      </c>
      <c r="G10" s="126">
        <f>PRESSUPOST!H61</f>
        <v>0</v>
      </c>
      <c r="H10" s="126">
        <f>PRESSUPOST!I61</f>
        <v>0</v>
      </c>
      <c r="I10" s="126">
        <f>PRESSUPOST!J61</f>
        <v>0</v>
      </c>
      <c r="J10" s="149">
        <f>PRESSUPOST!K61</f>
        <v>0</v>
      </c>
      <c r="K10" s="127">
        <f>PRESSUPOST!O61</f>
        <v>0</v>
      </c>
      <c r="L10" s="126">
        <f>IF(O10=0,0,(O10*G10)/J10)</f>
        <v>0</v>
      </c>
      <c r="M10" s="126">
        <f t="shared" ref="M10:M11" si="2">IF(O10=0,0,(O10*H10)/J10)</f>
        <v>0</v>
      </c>
      <c r="N10" s="126">
        <f t="shared" ref="N10:N11" si="3">IF(O10=0,0,(O10*I10)/J10)</f>
        <v>0</v>
      </c>
      <c r="O10" s="191"/>
      <c r="P10" s="105">
        <f t="shared" si="1"/>
        <v>0</v>
      </c>
      <c r="Q10" s="103">
        <f>SUM(R10:T10)</f>
        <v>0</v>
      </c>
      <c r="R10" s="105">
        <f t="shared" ref="R10:R11" si="4">IF(D10="C",(F10/30*2.5*G10*B10),IF(D10="FD",(F10/30*2.5*G10*B10),0))</f>
        <v>0</v>
      </c>
      <c r="S10" s="105">
        <f t="shared" ref="S10" si="5">IF(D10="C",(F10/30*2.5*H10*B10),IF(D10="FD",(F10/30*2.5*H10*B10),0))</f>
        <v>0</v>
      </c>
      <c r="T10" s="105">
        <f t="shared" ref="T10" si="6">IF(D10="C",(F10/30*2.5*I10*B10),IF(D10="FD",(F10/30*2.5*I10*B10),0))</f>
        <v>0</v>
      </c>
      <c r="U10" s="599"/>
      <c r="V10" s="105">
        <f t="shared" ref="V10" si="7">IF(U10=0,0,U10*G10/J10)</f>
        <v>0</v>
      </c>
      <c r="W10" s="105">
        <f t="shared" ref="W10" si="8">IF(U10=0,0,U10*H10/J10)</f>
        <v>0</v>
      </c>
      <c r="X10" s="105">
        <f t="shared" ref="X10" si="9">IF(U10=0,0,U10*I10/J10)</f>
        <v>0</v>
      </c>
      <c r="Y10" s="103">
        <f t="shared" ref="Y10" si="10">IF(D10="C",(F10/30*J10/12*12*B10),0)</f>
        <v>0</v>
      </c>
      <c r="Z10" s="105">
        <f t="shared" ref="Z10" si="11">IF(D10="C",(F10/30*G10/12*12*B10),0)</f>
        <v>0</v>
      </c>
      <c r="AA10" s="105">
        <f t="shared" ref="AA10" si="12">IF(D10="C",(F10/30*H10/12*12*B10),0)</f>
        <v>0</v>
      </c>
      <c r="AB10" s="105">
        <f t="shared" ref="AB10:AB11" si="13">IF(D10="C",(F10/30*I10/12*12*B10),0)</f>
        <v>0</v>
      </c>
      <c r="AC10" s="106">
        <f t="shared" ref="AC10" si="14">+O10+Q10+U10+Y10+K10</f>
        <v>0</v>
      </c>
    </row>
    <row r="11" spans="1:29">
      <c r="A11" s="134" t="str">
        <f>PRESSUPOST!B62</f>
        <v>02.01.06.00.</v>
      </c>
      <c r="B11" s="145">
        <f>PRESSUPOST!C62</f>
        <v>0</v>
      </c>
      <c r="C11" s="142" t="str">
        <f>IF(PRESSUPOST!D62&lt;&gt;"",PRESSUPOST!D62,"")</f>
        <v/>
      </c>
      <c r="D11" s="650">
        <f>PRESSUPOST!G62</f>
        <v>0</v>
      </c>
      <c r="E11" s="129">
        <f>PRESSUPOST!E62</f>
        <v>0</v>
      </c>
      <c r="F11" s="129">
        <f>PRESSUPOST!F62</f>
        <v>0</v>
      </c>
      <c r="G11" s="129">
        <f>PRESSUPOST!H62</f>
        <v>0</v>
      </c>
      <c r="H11" s="129">
        <f>PRESSUPOST!I62</f>
        <v>0</v>
      </c>
      <c r="I11" s="129">
        <f>PRESSUPOST!J62</f>
        <v>0</v>
      </c>
      <c r="J11" s="150">
        <f>PRESSUPOST!K62</f>
        <v>0</v>
      </c>
      <c r="K11" s="130">
        <f>PRESSUPOST!O62</f>
        <v>0</v>
      </c>
      <c r="L11" s="129">
        <f>IF(O11=0,0,(O11*G11)/J11)</f>
        <v>0</v>
      </c>
      <c r="M11" s="129">
        <f t="shared" si="2"/>
        <v>0</v>
      </c>
      <c r="N11" s="129">
        <f t="shared" si="3"/>
        <v>0</v>
      </c>
      <c r="O11" s="192"/>
      <c r="P11" s="653">
        <f t="shared" si="1"/>
        <v>0</v>
      </c>
      <c r="Q11" s="624">
        <f t="shared" ref="Q11" si="15">SUM(R11:T11)</f>
        <v>0</v>
      </c>
      <c r="R11" s="653">
        <f t="shared" si="4"/>
        <v>0</v>
      </c>
      <c r="S11" s="653">
        <f>IF(D11="C",(F11/30*2.5*H11*B11),IF(D11="FD",(F11/30*2.5*H11*B11),0))</f>
        <v>0</v>
      </c>
      <c r="T11" s="653">
        <f>IF(D11="C",(F11/30*2.5*I11*B11),IF(D11="FD",(F11/30*2.5*I11*B11),0))</f>
        <v>0</v>
      </c>
      <c r="U11" s="625"/>
      <c r="V11" s="653">
        <f>IF(U11=0,0,U11*G11/J11)</f>
        <v>0</v>
      </c>
      <c r="W11" s="653">
        <f>IF(U11=0,0,U11*H11/J11)</f>
        <v>0</v>
      </c>
      <c r="X11" s="653">
        <f>IF(U11=0,0,U11*I11/J11)</f>
        <v>0</v>
      </c>
      <c r="Y11" s="624">
        <f>IF(D11="C",(F11/30*J11/12*12*B11),0)</f>
        <v>0</v>
      </c>
      <c r="Z11" s="653">
        <f>IF(D11="C",(F11/30*G11/12*12*B11),0)</f>
        <v>0</v>
      </c>
      <c r="AA11" s="653">
        <f>IF(D11="C",(F11/30*H11/12*12*B11),0)</f>
        <v>0</v>
      </c>
      <c r="AB11" s="653">
        <f t="shared" si="13"/>
        <v>0</v>
      </c>
      <c r="AC11" s="624">
        <f>+O11+Q11+U11+Y11+K11</f>
        <v>0</v>
      </c>
    </row>
    <row r="12" spans="1:29">
      <c r="A12" s="1"/>
      <c r="B12" s="1"/>
      <c r="C12" s="7"/>
      <c r="D12" s="184"/>
      <c r="E12" s="9"/>
      <c r="F12" s="9"/>
      <c r="G12" s="9"/>
      <c r="H12" s="9"/>
      <c r="I12" s="9"/>
      <c r="J12" s="9"/>
      <c r="K12" s="9"/>
      <c r="L12" s="109"/>
      <c r="M12" s="109"/>
      <c r="N12" s="109"/>
      <c r="O12" s="9"/>
      <c r="P12" s="596"/>
      <c r="Q12" s="596"/>
      <c r="R12" s="596"/>
      <c r="S12" s="596"/>
      <c r="T12" s="596"/>
      <c r="U12" s="596"/>
      <c r="V12" s="596"/>
      <c r="W12" s="596"/>
      <c r="X12" s="596"/>
      <c r="Y12" s="596"/>
      <c r="Z12" s="596"/>
      <c r="AA12" s="596"/>
      <c r="AB12" s="596"/>
      <c r="AC12" s="596"/>
    </row>
    <row r="13" spans="1:29">
      <c r="A13" s="1"/>
      <c r="B13" s="1"/>
      <c r="C13" s="2"/>
      <c r="D13" s="184"/>
      <c r="E13" s="10"/>
      <c r="F13" s="10"/>
      <c r="G13" s="10"/>
      <c r="H13" s="10"/>
      <c r="I13" s="10"/>
      <c r="J13" s="10"/>
      <c r="K13" s="10"/>
      <c r="L13" s="109"/>
      <c r="M13" s="109"/>
      <c r="N13" s="109"/>
      <c r="O13" s="10"/>
      <c r="P13" s="596"/>
      <c r="Q13" s="596"/>
      <c r="R13" s="596"/>
      <c r="S13" s="596"/>
      <c r="T13" s="596"/>
      <c r="U13" s="596"/>
      <c r="V13" s="596"/>
      <c r="W13" s="596"/>
      <c r="X13" s="596"/>
      <c r="Y13" s="596"/>
      <c r="Z13" s="596"/>
      <c r="AA13" s="596"/>
      <c r="AB13" s="596"/>
      <c r="AC13" s="596"/>
    </row>
    <row r="14" spans="1:29">
      <c r="A14" s="31" t="s">
        <v>49</v>
      </c>
      <c r="B14" s="139"/>
      <c r="C14" s="154" t="s">
        <v>318</v>
      </c>
      <c r="D14" s="185"/>
      <c r="E14" s="23"/>
      <c r="F14" s="23"/>
      <c r="G14" s="23"/>
      <c r="H14" s="23"/>
      <c r="I14" s="23"/>
      <c r="J14" s="109"/>
      <c r="K14" s="123">
        <f>PRESSUPOST!O64</f>
        <v>0</v>
      </c>
      <c r="L14" s="123">
        <f t="shared" ref="L14:AC14" si="16">SUM(L15:L16)</f>
        <v>0</v>
      </c>
      <c r="M14" s="123">
        <f t="shared" si="16"/>
        <v>0</v>
      </c>
      <c r="N14" s="123">
        <f t="shared" si="16"/>
        <v>0</v>
      </c>
      <c r="O14" s="123">
        <f t="shared" si="16"/>
        <v>0</v>
      </c>
      <c r="P14" s="123">
        <f t="shared" si="16"/>
        <v>0</v>
      </c>
      <c r="Q14" s="123">
        <f t="shared" si="16"/>
        <v>0</v>
      </c>
      <c r="R14" s="123">
        <f t="shared" si="16"/>
        <v>0</v>
      </c>
      <c r="S14" s="123">
        <f t="shared" si="16"/>
        <v>0</v>
      </c>
      <c r="T14" s="123">
        <f t="shared" si="16"/>
        <v>0</v>
      </c>
      <c r="U14" s="123">
        <f t="shared" si="16"/>
        <v>0</v>
      </c>
      <c r="V14" s="123">
        <f t="shared" si="16"/>
        <v>0</v>
      </c>
      <c r="W14" s="123">
        <f t="shared" si="16"/>
        <v>0</v>
      </c>
      <c r="X14" s="123">
        <f t="shared" si="16"/>
        <v>0</v>
      </c>
      <c r="Y14" s="659">
        <f t="shared" si="16"/>
        <v>0</v>
      </c>
      <c r="Z14" s="659">
        <f t="shared" si="16"/>
        <v>0</v>
      </c>
      <c r="AA14" s="659">
        <f t="shared" si="16"/>
        <v>0</v>
      </c>
      <c r="AB14" s="659">
        <f t="shared" si="16"/>
        <v>0</v>
      </c>
      <c r="AC14" s="123">
        <f t="shared" si="16"/>
        <v>0</v>
      </c>
    </row>
    <row r="15" spans="1:29">
      <c r="A15" s="621" t="str">
        <f>PRESSUPOST!B65</f>
        <v>02.09.08.00.</v>
      </c>
      <c r="B15" s="622">
        <f>PRESSUPOST!C65</f>
        <v>0</v>
      </c>
      <c r="C15" s="620" t="str">
        <f>IF(PRESSUPOST!D65&lt;&gt;"",PRESSUPOST!D65,"")</f>
        <v>Col.laborados</v>
      </c>
      <c r="D15" s="619">
        <f>PRESSUPOST!G65</f>
        <v>0</v>
      </c>
      <c r="E15" s="615">
        <f>PRESSUPOST!E65</f>
        <v>0</v>
      </c>
      <c r="F15" s="615">
        <f>PRESSUPOST!F65</f>
        <v>0</v>
      </c>
      <c r="G15" s="615">
        <f>PRESSUPOST!H65</f>
        <v>0</v>
      </c>
      <c r="H15" s="615">
        <f>PRESSUPOST!I65</f>
        <v>0</v>
      </c>
      <c r="I15" s="615">
        <f>PRESSUPOST!J65</f>
        <v>0</v>
      </c>
      <c r="J15" s="616">
        <f>PRESSUPOST!K65</f>
        <v>0</v>
      </c>
      <c r="K15" s="617">
        <f>PRESSUPOST!O65</f>
        <v>0</v>
      </c>
      <c r="L15" s="615">
        <f t="shared" ref="L15" si="17">IF(O15=0,0,(O15*G15)/J15)</f>
        <v>0</v>
      </c>
      <c r="M15" s="615">
        <f t="shared" ref="M15" si="18">IF(O15=0,0,(O15*H15)/J15)</f>
        <v>0</v>
      </c>
      <c r="N15" s="615">
        <f t="shared" ref="N15" si="19">IF(O15=0,0,(O15*I15)/J15)</f>
        <v>0</v>
      </c>
      <c r="O15" s="618"/>
      <c r="P15" s="105">
        <f t="shared" ref="P15" si="20">IF(D15="C",(F15/30*2.5*J15),IF(D15="FD",(F15/30*2.5*J15),0))</f>
        <v>0</v>
      </c>
      <c r="Q15" s="113">
        <f t="shared" ref="Q15" si="21">SUM(R15:T15)</f>
        <v>0</v>
      </c>
      <c r="R15" s="105">
        <f t="shared" ref="R15:R16" si="22">IF(D15="C",(F15/30*2.5*G15*B15),IF(D15="FD",(F15/30*2.5*G15*B15),0))</f>
        <v>0</v>
      </c>
      <c r="S15" s="105">
        <f t="shared" ref="S15:S16" si="23">IF(D15="C",(F15/30*2.5*H15*B15),IF(D15="FD",(F15/30*2.5*H15*B15),0))</f>
        <v>0</v>
      </c>
      <c r="T15" s="105">
        <f t="shared" ref="T15" si="24">IF(D15="C",(F15/30*2.5*I15*B15),IF(D15="FD",(F15/30*2.5*I15*B15),0))</f>
        <v>0</v>
      </c>
      <c r="U15" s="600"/>
      <c r="V15" s="597">
        <f t="shared" ref="V15:V16" si="25">IF(U15=0,0,U15*G15/J15)</f>
        <v>0</v>
      </c>
      <c r="W15" s="654">
        <f t="shared" ref="W15:W16" si="26">IF(U15=0,0,U15*H15/J15)</f>
        <v>0</v>
      </c>
      <c r="X15" s="655">
        <f t="shared" ref="X15" si="27">IF(U15=0,0,U15*I15/J15)</f>
        <v>0</v>
      </c>
      <c r="Y15" s="103">
        <f t="shared" ref="Y15" si="28">IF(D15="C",(F15/30*J15/12*12*B15),0)</f>
        <v>0</v>
      </c>
      <c r="Z15" s="105">
        <f t="shared" ref="Z15:Z16" si="29">IF(D15="C",(F15/30*G15/12*12*B15),0)</f>
        <v>0</v>
      </c>
      <c r="AA15" s="105">
        <f t="shared" ref="AA15:AA16" si="30">IF(D15="C",(F15/30*H15/12*12*B15),0)</f>
        <v>0</v>
      </c>
      <c r="AB15" s="105">
        <f t="shared" ref="AB15:AB16" si="31">IF(D15="C",(F15/30*I15/12*12*B15),0)</f>
        <v>0</v>
      </c>
      <c r="AC15" s="657">
        <f t="shared" ref="AC15" si="32">+O15+K15+Q15+U15+Y15</f>
        <v>0</v>
      </c>
    </row>
    <row r="16" spans="1:29">
      <c r="A16" s="128" t="str">
        <f>PRESSUPOST!B66</f>
        <v>02.09.09.00.</v>
      </c>
      <c r="B16" s="145">
        <f>PRESSUPOST!C66</f>
        <v>0</v>
      </c>
      <c r="C16" s="131" t="str">
        <f>IF(PRESSUPOST!D66&lt;&gt;"",PRESSUPOST!D66,"")</f>
        <v/>
      </c>
      <c r="D16" s="650">
        <f>PRESSUPOST!G66</f>
        <v>0</v>
      </c>
      <c r="E16" s="129">
        <f>PRESSUPOST!E66</f>
        <v>0</v>
      </c>
      <c r="F16" s="129">
        <f>PRESSUPOST!F66</f>
        <v>0</v>
      </c>
      <c r="G16" s="129">
        <f>PRESSUPOST!H66</f>
        <v>0</v>
      </c>
      <c r="H16" s="129">
        <f>PRESSUPOST!I66</f>
        <v>0</v>
      </c>
      <c r="I16" s="129">
        <f>PRESSUPOST!J66</f>
        <v>0</v>
      </c>
      <c r="J16" s="150">
        <f>PRESSUPOST!K66</f>
        <v>0</v>
      </c>
      <c r="K16" s="130">
        <f>PRESSUPOST!O66</f>
        <v>0</v>
      </c>
      <c r="L16" s="129">
        <f t="shared" ref="L16" si="33">IF(O16=0,0,(O16*G16)/J16)</f>
        <v>0</v>
      </c>
      <c r="M16" s="129">
        <f t="shared" ref="M16" si="34">IF(O16=0,0,(O16*H16)/J16)</f>
        <v>0</v>
      </c>
      <c r="N16" s="129">
        <f t="shared" ref="N16" si="35">IF(O16=0,0,(O16*I16)/J16)</f>
        <v>0</v>
      </c>
      <c r="O16" s="192"/>
      <c r="P16" s="653">
        <f>IF(D16="C",(F16/30*2.5*J16),IF(D16="FD",(F16/30*2.5*J16),0))</f>
        <v>0</v>
      </c>
      <c r="Q16" s="624">
        <f t="shared" ref="Q16" si="36">SUM(R16:T16)</f>
        <v>0</v>
      </c>
      <c r="R16" s="653">
        <f t="shared" si="22"/>
        <v>0</v>
      </c>
      <c r="S16" s="653">
        <f t="shared" si="23"/>
        <v>0</v>
      </c>
      <c r="T16" s="653">
        <f>IF(D16="C",(F16/30*2.5*I16*B16),IF(D16="FD",(F16/30*2.5*I16*B16),0))</f>
        <v>0</v>
      </c>
      <c r="U16" s="625"/>
      <c r="V16" s="623">
        <f t="shared" si="25"/>
        <v>0</v>
      </c>
      <c r="W16" s="623">
        <f t="shared" si="26"/>
        <v>0</v>
      </c>
      <c r="X16" s="656">
        <f>IF(U16=0,0,U16*I16/J16)</f>
        <v>0</v>
      </c>
      <c r="Y16" s="624">
        <f>IF(D16="C",(F16/30*J16/12*12*B16),0)</f>
        <v>0</v>
      </c>
      <c r="Z16" s="653">
        <f t="shared" si="29"/>
        <v>0</v>
      </c>
      <c r="AA16" s="653">
        <f t="shared" si="30"/>
        <v>0</v>
      </c>
      <c r="AB16" s="653">
        <f t="shared" si="31"/>
        <v>0</v>
      </c>
      <c r="AC16" s="658">
        <f>+O16+K16+Q16+U16+Y16</f>
        <v>0</v>
      </c>
    </row>
    <row r="17" spans="1:29">
      <c r="A17" s="1"/>
      <c r="B17" s="1"/>
      <c r="C17" s="2"/>
      <c r="D17" s="163"/>
      <c r="E17" s="10"/>
      <c r="F17" s="10"/>
      <c r="G17" s="10"/>
      <c r="H17" s="10"/>
      <c r="I17" s="10"/>
      <c r="J17" s="10"/>
      <c r="K17" s="10"/>
      <c r="L17" s="109"/>
      <c r="M17" s="109"/>
      <c r="N17" s="109"/>
      <c r="O17" s="10"/>
    </row>
    <row r="18" spans="1:29">
      <c r="A18" s="147" t="s">
        <v>51</v>
      </c>
      <c r="B18" s="146"/>
      <c r="C18" s="36" t="s">
        <v>52</v>
      </c>
      <c r="D18" s="186"/>
      <c r="E18" s="65"/>
      <c r="F18" s="65"/>
      <c r="G18" s="65"/>
      <c r="H18" s="65"/>
      <c r="I18" s="65"/>
      <c r="J18" s="66"/>
      <c r="K18" s="607">
        <f t="shared" ref="K18:AC18" si="37">K14+K8</f>
        <v>0</v>
      </c>
      <c r="L18" s="607">
        <f t="shared" si="37"/>
        <v>0</v>
      </c>
      <c r="M18" s="607">
        <f t="shared" si="37"/>
        <v>0</v>
      </c>
      <c r="N18" s="607">
        <f t="shared" si="37"/>
        <v>0</v>
      </c>
      <c r="O18" s="608">
        <f t="shared" si="37"/>
        <v>0</v>
      </c>
      <c r="P18" s="595">
        <f t="shared" si="37"/>
        <v>0</v>
      </c>
      <c r="Q18" s="595">
        <f t="shared" si="37"/>
        <v>0</v>
      </c>
      <c r="R18" s="595">
        <f t="shared" si="37"/>
        <v>0</v>
      </c>
      <c r="S18" s="595">
        <f t="shared" si="37"/>
        <v>0</v>
      </c>
      <c r="T18" s="595">
        <f t="shared" si="37"/>
        <v>0</v>
      </c>
      <c r="U18" s="606">
        <f t="shared" si="37"/>
        <v>0</v>
      </c>
      <c r="V18" s="595">
        <f t="shared" si="37"/>
        <v>0</v>
      </c>
      <c r="W18" s="595">
        <f t="shared" si="37"/>
        <v>0</v>
      </c>
      <c r="X18" s="595">
        <f t="shared" si="37"/>
        <v>0</v>
      </c>
      <c r="Y18" s="595">
        <f t="shared" si="37"/>
        <v>0</v>
      </c>
      <c r="Z18" s="595">
        <f t="shared" si="37"/>
        <v>0</v>
      </c>
      <c r="AA18" s="595">
        <f t="shared" si="37"/>
        <v>0</v>
      </c>
      <c r="AB18" s="595">
        <f t="shared" si="37"/>
        <v>0</v>
      </c>
      <c r="AC18" s="595">
        <f t="shared" si="37"/>
        <v>0</v>
      </c>
    </row>
    <row r="20" spans="1:29">
      <c r="A20" s="858" t="s">
        <v>313</v>
      </c>
      <c r="B20" s="859"/>
      <c r="C20" s="859"/>
      <c r="D20" s="859"/>
      <c r="E20" s="859"/>
      <c r="F20" s="859"/>
      <c r="G20" s="860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pans="1:29">
      <c r="A21" s="76"/>
      <c r="B21" s="76"/>
      <c r="C21" s="77"/>
      <c r="D21" s="187"/>
      <c r="E21" s="69"/>
      <c r="F21" s="78"/>
      <c r="G21" s="79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1:29">
      <c r="A22" s="77" t="s">
        <v>140</v>
      </c>
      <c r="B22" s="77"/>
      <c r="C22" s="69" t="s">
        <v>315</v>
      </c>
      <c r="D22" s="69"/>
      <c r="E22" s="69"/>
      <c r="F22" s="69"/>
      <c r="G22" s="69"/>
      <c r="H22" s="69"/>
      <c r="I22" s="69"/>
      <c r="J22" s="69"/>
      <c r="K22" s="69"/>
      <c r="L22" s="68"/>
      <c r="M22" s="6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>
      <c r="A23" s="77"/>
      <c r="B23" s="77"/>
      <c r="C23" s="80"/>
      <c r="D23" s="187"/>
      <c r="E23" s="78"/>
      <c r="F23" s="81"/>
      <c r="G23" s="79"/>
      <c r="H23" s="81"/>
      <c r="I23" s="82"/>
      <c r="J23" s="68"/>
      <c r="K23" s="69"/>
      <c r="L23" s="68"/>
      <c r="M23" s="68"/>
    </row>
    <row r="24" spans="1:29">
      <c r="A24" s="866" t="s">
        <v>131</v>
      </c>
      <c r="B24" s="177"/>
      <c r="C24" s="556" t="s">
        <v>237</v>
      </c>
      <c r="D24" s="557"/>
    </row>
    <row r="25" spans="1:29">
      <c r="A25" s="879"/>
      <c r="B25" s="563"/>
      <c r="C25" s="603" t="s">
        <v>234</v>
      </c>
      <c r="D25" s="604"/>
    </row>
    <row r="26" spans="1:29">
      <c r="A26" s="879"/>
      <c r="B26" s="563"/>
      <c r="C26" s="603" t="s">
        <v>233</v>
      </c>
      <c r="D26" s="604"/>
    </row>
    <row r="27" spans="1:29">
      <c r="A27" s="867"/>
      <c r="B27" s="178"/>
      <c r="C27" s="861" t="s">
        <v>154</v>
      </c>
      <c r="D27" s="862"/>
    </row>
    <row r="28" spans="1:29" ht="16.5" customHeight="1">
      <c r="P28" s="68"/>
      <c r="Q28" s="68"/>
    </row>
    <row r="29" spans="1:29">
      <c r="A29" s="863" t="s">
        <v>137</v>
      </c>
      <c r="B29" s="174"/>
      <c r="C29" s="171" t="s">
        <v>155</v>
      </c>
      <c r="P29" s="68"/>
      <c r="Q29" s="68"/>
    </row>
    <row r="30" spans="1:29">
      <c r="A30" s="864"/>
      <c r="B30" s="175"/>
      <c r="C30" s="172" t="s">
        <v>156</v>
      </c>
      <c r="P30" s="68"/>
      <c r="Q30" s="68"/>
    </row>
    <row r="31" spans="1:29">
      <c r="A31" s="865"/>
      <c r="B31" s="176"/>
      <c r="C31" s="173" t="s">
        <v>157</v>
      </c>
      <c r="P31" s="68"/>
      <c r="Q31" s="68"/>
    </row>
    <row r="32" spans="1:29">
      <c r="P32" s="68"/>
      <c r="Q32" s="68"/>
    </row>
    <row r="33" spans="1:17">
      <c r="A33" s="77" t="s">
        <v>141</v>
      </c>
      <c r="B33" s="77"/>
      <c r="C33" s="69" t="s">
        <v>320</v>
      </c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8"/>
      <c r="Q33" s="68"/>
    </row>
    <row r="34" spans="1:17" ht="13.5" thickBot="1">
      <c r="A34" s="77" t="s">
        <v>142</v>
      </c>
      <c r="B34" s="77"/>
      <c r="C34" s="69" t="s">
        <v>321</v>
      </c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8"/>
      <c r="Q34" s="68"/>
    </row>
    <row r="35" spans="1:17" ht="15" customHeight="1">
      <c r="A35" s="201" t="s">
        <v>164</v>
      </c>
      <c r="B35" s="151"/>
      <c r="C35" s="887" t="s">
        <v>316</v>
      </c>
      <c r="D35" s="887"/>
      <c r="E35" s="887"/>
      <c r="F35" s="887"/>
      <c r="G35" s="888"/>
    </row>
    <row r="36" spans="1:17" ht="14.45" customHeight="1">
      <c r="A36" s="193" t="s">
        <v>161</v>
      </c>
      <c r="B36" s="194"/>
      <c r="C36" s="885" t="s">
        <v>420</v>
      </c>
      <c r="D36" s="885"/>
      <c r="E36" s="885"/>
      <c r="F36" s="885"/>
      <c r="G36" s="886"/>
    </row>
    <row r="37" spans="1:17" ht="15" customHeight="1">
      <c r="A37" s="195"/>
      <c r="B37" s="196"/>
      <c r="C37" s="880" t="s">
        <v>399</v>
      </c>
      <c r="D37" s="880"/>
      <c r="E37" s="880"/>
      <c r="F37" s="880"/>
      <c r="G37" s="881"/>
    </row>
    <row r="38" spans="1:17" ht="14.45" customHeight="1">
      <c r="A38" s="193" t="s">
        <v>162</v>
      </c>
      <c r="B38" s="194"/>
      <c r="C38" s="885" t="s">
        <v>165</v>
      </c>
      <c r="D38" s="885"/>
      <c r="E38" s="885"/>
      <c r="F38" s="885"/>
      <c r="G38" s="886"/>
    </row>
    <row r="39" spans="1:17" ht="15" customHeight="1">
      <c r="A39" s="195"/>
      <c r="B39" s="196"/>
      <c r="C39" s="880" t="s">
        <v>400</v>
      </c>
      <c r="D39" s="880"/>
      <c r="E39" s="880"/>
      <c r="F39" s="880"/>
      <c r="G39" s="881"/>
    </row>
    <row r="40" spans="1:17" ht="14.45" customHeight="1">
      <c r="A40" s="882" t="s">
        <v>317</v>
      </c>
      <c r="B40" s="883"/>
      <c r="C40" s="883"/>
      <c r="D40" s="883"/>
      <c r="E40" s="883"/>
      <c r="F40" s="883"/>
      <c r="G40" s="884"/>
    </row>
    <row r="41" spans="1:17" ht="15" customHeight="1" thickBot="1">
      <c r="A41" s="871" t="s">
        <v>322</v>
      </c>
      <c r="B41" s="872"/>
      <c r="C41" s="872"/>
      <c r="D41" s="872"/>
      <c r="E41" s="872"/>
      <c r="F41" s="872"/>
      <c r="G41" s="873"/>
    </row>
    <row r="42" spans="1:17">
      <c r="A42" s="77" t="s">
        <v>143</v>
      </c>
      <c r="B42" s="69" t="s">
        <v>323</v>
      </c>
      <c r="C42" s="69"/>
      <c r="D42" s="437"/>
    </row>
    <row r="43" spans="1:17">
      <c r="A43" s="77" t="s">
        <v>144</v>
      </c>
      <c r="B43" s="69" t="s">
        <v>324</v>
      </c>
      <c r="C43" s="69"/>
      <c r="D43" s="437"/>
    </row>
    <row r="44" spans="1:17">
      <c r="A44" s="605" t="s">
        <v>235</v>
      </c>
      <c r="B44" s="152" t="s">
        <v>338</v>
      </c>
      <c r="D44" s="436"/>
    </row>
    <row r="45" spans="1:17">
      <c r="A45" s="77" t="s">
        <v>236</v>
      </c>
      <c r="B45" s="69" t="s">
        <v>339</v>
      </c>
      <c r="C45" s="69"/>
      <c r="D45" s="437"/>
    </row>
  </sheetData>
  <sheetProtection selectLockedCells="1" selectUnlockedCells="1"/>
  <mergeCells count="22">
    <mergeCell ref="A41:G41"/>
    <mergeCell ref="E5:F5"/>
    <mergeCell ref="G5:J5"/>
    <mergeCell ref="A24:A27"/>
    <mergeCell ref="C39:G39"/>
    <mergeCell ref="A40:G40"/>
    <mergeCell ref="C37:G37"/>
    <mergeCell ref="C38:G38"/>
    <mergeCell ref="C35:G35"/>
    <mergeCell ref="C36:G36"/>
    <mergeCell ref="B3:C3"/>
    <mergeCell ref="B1:C1"/>
    <mergeCell ref="A20:G20"/>
    <mergeCell ref="C27:D27"/>
    <mergeCell ref="A29:A31"/>
    <mergeCell ref="D5:D6"/>
    <mergeCell ref="D3:K3"/>
    <mergeCell ref="P2:R2"/>
    <mergeCell ref="P3:R3"/>
    <mergeCell ref="L5:N5"/>
    <mergeCell ref="O5:O6"/>
    <mergeCell ref="D1:O1"/>
  </mergeCells>
  <pageMargins left="0.70866141732283472" right="0.39370078740157483" top="0.34" bottom="0.6" header="0.31496062992125984" footer="0.31496062992125984"/>
  <pageSetup paperSize="9" orientation="landscape" r:id="rId1"/>
  <headerFooter>
    <oddFooter>&amp;RPágina &amp;P</oddFooter>
  </headerFooter>
  <rowBreaks count="1" manualBreakCount="1">
    <brk id="12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5" tint="0.59999389629810485"/>
  </sheetPr>
  <dimension ref="A1:AI54"/>
  <sheetViews>
    <sheetView topLeftCell="A4" zoomScale="116" zoomScaleNormal="116" zoomScalePageLayoutView="116" workbookViewId="0">
      <selection activeCell="C2" sqref="C2"/>
    </sheetView>
  </sheetViews>
  <sheetFormatPr baseColWidth="10" defaultColWidth="11.42578125" defaultRowHeight="12.75"/>
  <cols>
    <col min="1" max="1" width="10.140625" style="67" bestFit="1" customWidth="1"/>
    <col min="2" max="2" width="9.140625" style="122" bestFit="1" customWidth="1"/>
    <col min="3" max="3" width="40.42578125" style="67" customWidth="1"/>
    <col min="4" max="4" width="7.28515625" style="67" customWidth="1"/>
    <col min="5" max="5" width="8.140625" style="436" customWidth="1"/>
    <col min="6" max="6" width="8.140625" style="67" customWidth="1"/>
    <col min="7" max="8" width="5.42578125" style="67" customWidth="1"/>
    <col min="9" max="9" width="7.140625" style="67" customWidth="1"/>
    <col min="10" max="10" width="7" style="67" customWidth="1"/>
    <col min="11" max="11" width="10.42578125" style="67" customWidth="1"/>
    <col min="12" max="12" width="1.28515625" style="67" customWidth="1"/>
    <col min="13" max="13" width="9.7109375" style="67" customWidth="1"/>
    <col min="14" max="14" width="10" style="67" customWidth="1"/>
    <col min="15" max="17" width="9.42578125" style="67" customWidth="1"/>
    <col min="18" max="18" width="11" style="67" customWidth="1"/>
    <col min="19" max="19" width="9.85546875" style="67" customWidth="1"/>
    <col min="20" max="21" width="8.42578125" style="67" customWidth="1"/>
    <col min="22" max="22" width="9.42578125" style="67" customWidth="1"/>
    <col min="23" max="23" width="9.140625" style="67" customWidth="1"/>
    <col min="24" max="26" width="8.42578125" style="67" customWidth="1"/>
    <col min="27" max="27" width="9.140625" style="67" customWidth="1"/>
    <col min="28" max="28" width="8.42578125" style="67" customWidth="1"/>
    <col min="29" max="30" width="7.42578125" style="67" customWidth="1"/>
    <col min="31" max="16384" width="11.42578125" style="67"/>
  </cols>
  <sheetData>
    <row r="1" spans="1:35" ht="24" customHeight="1"/>
    <row r="2" spans="1:35" ht="21" customHeight="1" thickBot="1"/>
    <row r="3" spans="1:35" s="161" customFormat="1" ht="17.25" thickBot="1">
      <c r="A3" s="158">
        <v>2025</v>
      </c>
      <c r="B3" s="913"/>
      <c r="C3" s="914"/>
      <c r="D3" s="904">
        <f>PRESSUPOST!H3</f>
        <v>0</v>
      </c>
      <c r="E3" s="905"/>
      <c r="F3" s="905"/>
      <c r="G3" s="905"/>
      <c r="H3" s="905"/>
      <c r="I3" s="905"/>
      <c r="J3" s="905"/>
      <c r="K3" s="906"/>
      <c r="L3" s="159"/>
      <c r="M3" s="160"/>
      <c r="N3" s="160"/>
      <c r="O3" s="160"/>
      <c r="P3" s="160"/>
      <c r="Q3" s="160"/>
      <c r="R3" s="160"/>
      <c r="X3" s="160"/>
      <c r="Y3" s="160"/>
      <c r="Z3" s="160"/>
      <c r="AA3" s="160"/>
      <c r="AB3" s="160"/>
      <c r="AC3" s="160"/>
      <c r="AD3" s="160"/>
      <c r="AE3" s="160"/>
      <c r="AF3" s="162"/>
    </row>
    <row r="4" spans="1:35" ht="16.5" customHeight="1" thickBot="1">
      <c r="A4" s="83"/>
      <c r="B4" s="77"/>
      <c r="C4" s="69"/>
      <c r="E4" s="428"/>
      <c r="F4" s="170"/>
      <c r="G4" s="170"/>
      <c r="H4" s="189"/>
      <c r="I4" s="845" t="s">
        <v>397</v>
      </c>
      <c r="J4" s="845"/>
      <c r="K4" s="845"/>
      <c r="L4" s="85"/>
      <c r="M4" s="86">
        <f>M5/30</f>
        <v>163.65</v>
      </c>
      <c r="N4" s="87" t="s">
        <v>147</v>
      </c>
      <c r="O4" s="86">
        <f>M4*33.27%</f>
        <v>54.446355000000011</v>
      </c>
      <c r="P4" s="68"/>
      <c r="Q4" s="68"/>
      <c r="R4" s="68"/>
      <c r="S4" s="170"/>
      <c r="T4" s="170"/>
      <c r="U4" s="170"/>
      <c r="V4" s="170"/>
      <c r="X4" s="88"/>
      <c r="AC4" s="68"/>
      <c r="AD4" s="89"/>
      <c r="AE4" s="68"/>
      <c r="AF4" s="70"/>
    </row>
    <row r="5" spans="1:35" ht="16.5">
      <c r="A5" s="910" t="s">
        <v>166</v>
      </c>
      <c r="B5" s="911"/>
      <c r="C5" s="912"/>
      <c r="D5" s="915" t="s">
        <v>325</v>
      </c>
      <c r="E5" s="916"/>
      <c r="F5" s="916"/>
      <c r="G5" s="916"/>
      <c r="H5" s="917"/>
      <c r="I5" s="846" t="s">
        <v>398</v>
      </c>
      <c r="J5" s="846"/>
      <c r="K5" s="846"/>
      <c r="L5" s="90"/>
      <c r="M5" s="86">
        <v>4909.5</v>
      </c>
      <c r="N5" s="91" t="s">
        <v>146</v>
      </c>
      <c r="O5" s="92">
        <f>M5*33.27%</f>
        <v>1633.3906500000003</v>
      </c>
      <c r="P5" s="68"/>
      <c r="Q5" s="68"/>
      <c r="R5" s="68"/>
      <c r="S5" s="170"/>
      <c r="T5" s="170"/>
      <c r="U5" s="170"/>
      <c r="V5" s="170"/>
      <c r="X5" s="88"/>
      <c r="AC5" s="68"/>
      <c r="AD5" s="68"/>
      <c r="AE5" s="68"/>
      <c r="AF5" s="70"/>
    </row>
    <row r="6" spans="1:35" ht="16.5" customHeight="1" thickBot="1">
      <c r="A6" s="921"/>
      <c r="B6" s="921"/>
      <c r="C6" s="922"/>
      <c r="D6" s="918"/>
      <c r="E6" s="919"/>
      <c r="F6" s="919"/>
      <c r="G6" s="919"/>
      <c r="H6" s="920"/>
      <c r="I6" s="84"/>
      <c r="J6" s="82"/>
      <c r="AF6" s="93"/>
    </row>
    <row r="7" spans="1:35" ht="16.5" customHeight="1">
      <c r="A7" s="894" t="s">
        <v>326</v>
      </c>
      <c r="B7" s="896" t="s">
        <v>337</v>
      </c>
      <c r="C7" s="898" t="s">
        <v>2</v>
      </c>
      <c r="D7" s="879" t="s">
        <v>131</v>
      </c>
      <c r="E7" s="902" t="s">
        <v>139</v>
      </c>
      <c r="F7" s="903"/>
      <c r="G7" s="900" t="s">
        <v>311</v>
      </c>
      <c r="H7" s="901"/>
      <c r="I7" s="877"/>
      <c r="J7" s="878"/>
      <c r="K7" s="71" t="s">
        <v>0</v>
      </c>
      <c r="L7" s="69"/>
      <c r="M7" s="892" t="s">
        <v>214</v>
      </c>
      <c r="N7" s="889" t="s">
        <v>328</v>
      </c>
      <c r="O7" s="890"/>
      <c r="P7" s="890"/>
      <c r="Q7" s="891"/>
      <c r="R7" s="892" t="s">
        <v>327</v>
      </c>
      <c r="S7" s="889" t="s">
        <v>310</v>
      </c>
      <c r="T7" s="890"/>
      <c r="U7" s="890"/>
      <c r="V7" s="891"/>
      <c r="W7" s="889" t="s">
        <v>314</v>
      </c>
      <c r="X7" s="890"/>
      <c r="Y7" s="890"/>
      <c r="Z7" s="891"/>
      <c r="AA7" s="889" t="s">
        <v>312</v>
      </c>
      <c r="AB7" s="890"/>
      <c r="AC7" s="890"/>
      <c r="AD7" s="891"/>
      <c r="AE7" s="892" t="s">
        <v>132</v>
      </c>
      <c r="AF7" s="93"/>
      <c r="AG7" s="93"/>
      <c r="AH7" s="93"/>
      <c r="AI7" s="93"/>
    </row>
    <row r="8" spans="1:35">
      <c r="A8" s="895"/>
      <c r="B8" s="897"/>
      <c r="C8" s="899"/>
      <c r="D8" s="867"/>
      <c r="E8" s="429" t="s">
        <v>137</v>
      </c>
      <c r="F8" s="72" t="s">
        <v>138</v>
      </c>
      <c r="G8" s="94" t="s">
        <v>5</v>
      </c>
      <c r="H8" s="95" t="s">
        <v>6</v>
      </c>
      <c r="I8" s="96" t="s">
        <v>7</v>
      </c>
      <c r="J8" s="73" t="s">
        <v>8</v>
      </c>
      <c r="K8" s="75" t="s">
        <v>1</v>
      </c>
      <c r="L8" s="69"/>
      <c r="M8" s="893"/>
      <c r="N8" s="75" t="s">
        <v>1</v>
      </c>
      <c r="O8" s="75" t="s">
        <v>260</v>
      </c>
      <c r="P8" s="75" t="s">
        <v>3</v>
      </c>
      <c r="Q8" s="75" t="s">
        <v>4</v>
      </c>
      <c r="R8" s="893"/>
      <c r="S8" s="75" t="s">
        <v>1</v>
      </c>
      <c r="T8" s="75" t="s">
        <v>260</v>
      </c>
      <c r="U8" s="75" t="s">
        <v>3</v>
      </c>
      <c r="V8" s="75" t="s">
        <v>4</v>
      </c>
      <c r="W8" s="75" t="s">
        <v>1</v>
      </c>
      <c r="X8" s="75" t="s">
        <v>260</v>
      </c>
      <c r="Y8" s="75" t="s">
        <v>3</v>
      </c>
      <c r="Z8" s="75" t="s">
        <v>4</v>
      </c>
      <c r="AA8" s="75" t="s">
        <v>1</v>
      </c>
      <c r="AB8" s="75" t="s">
        <v>260</v>
      </c>
      <c r="AC8" s="75" t="s">
        <v>3</v>
      </c>
      <c r="AD8" s="75" t="s">
        <v>4</v>
      </c>
      <c r="AE8" s="893"/>
      <c r="AF8" s="93"/>
      <c r="AG8" s="425"/>
      <c r="AH8" s="425"/>
      <c r="AI8" s="425"/>
    </row>
    <row r="9" spans="1:35" s="98" customFormat="1">
      <c r="A9" s="46" t="s">
        <v>54</v>
      </c>
      <c r="B9" s="39"/>
      <c r="C9" s="47" t="s">
        <v>55</v>
      </c>
      <c r="D9" s="427"/>
      <c r="E9" s="430"/>
      <c r="F9" s="47"/>
      <c r="G9" s="47"/>
      <c r="H9" s="47"/>
      <c r="I9" s="47"/>
      <c r="J9" s="47"/>
      <c r="K9" s="48">
        <f>SUM(K10:K13)</f>
        <v>0</v>
      </c>
      <c r="L9" s="49"/>
      <c r="M9" s="48">
        <f t="shared" ref="M9:AE9" si="0">SUM(M10:M13)</f>
        <v>0</v>
      </c>
      <c r="N9" s="48">
        <f t="shared" si="0"/>
        <v>0</v>
      </c>
      <c r="O9" s="48">
        <f t="shared" si="0"/>
        <v>0</v>
      </c>
      <c r="P9" s="48">
        <f t="shared" si="0"/>
        <v>0</v>
      </c>
      <c r="Q9" s="48">
        <f t="shared" si="0"/>
        <v>0</v>
      </c>
      <c r="R9" s="48">
        <f t="shared" si="0"/>
        <v>0</v>
      </c>
      <c r="S9" s="48">
        <f t="shared" si="0"/>
        <v>0</v>
      </c>
      <c r="T9" s="48">
        <f t="shared" si="0"/>
        <v>0</v>
      </c>
      <c r="U9" s="48">
        <f t="shared" si="0"/>
        <v>0</v>
      </c>
      <c r="V9" s="48">
        <f t="shared" si="0"/>
        <v>0</v>
      </c>
      <c r="W9" s="48">
        <f t="shared" si="0"/>
        <v>0</v>
      </c>
      <c r="X9" s="48">
        <f t="shared" si="0"/>
        <v>0</v>
      </c>
      <c r="Y9" s="48">
        <f t="shared" si="0"/>
        <v>0</v>
      </c>
      <c r="Z9" s="48">
        <f t="shared" si="0"/>
        <v>0</v>
      </c>
      <c r="AA9" s="48">
        <f t="shared" si="0"/>
        <v>0</v>
      </c>
      <c r="AB9" s="48">
        <f t="shared" si="0"/>
        <v>0</v>
      </c>
      <c r="AC9" s="48">
        <f t="shared" si="0"/>
        <v>0</v>
      </c>
      <c r="AD9" s="48">
        <f t="shared" si="0"/>
        <v>0</v>
      </c>
      <c r="AE9" s="48">
        <f t="shared" si="0"/>
        <v>0</v>
      </c>
      <c r="AF9" s="97"/>
      <c r="AG9" s="426"/>
      <c r="AH9" s="426"/>
      <c r="AI9" s="426"/>
    </row>
    <row r="10" spans="1:35">
      <c r="A10" s="99" t="str">
        <f>PRESSUPOST!B77</f>
        <v>03.01.01.00.</v>
      </c>
      <c r="B10" s="100">
        <f>PRESSUPOST!C77</f>
        <v>0</v>
      </c>
      <c r="C10" s="101" t="str">
        <f>PRESSUPOST!D77</f>
        <v>Director/a</v>
      </c>
      <c r="D10" s="111">
        <f>PRESSUPOST!G77</f>
        <v>0</v>
      </c>
      <c r="E10" s="439" t="s">
        <v>218</v>
      </c>
      <c r="F10" s="102">
        <f>PRESSUPOST!F77</f>
        <v>0</v>
      </c>
      <c r="G10" s="102">
        <f>PRESSUPOST!H77</f>
        <v>0</v>
      </c>
      <c r="H10" s="102">
        <f>PRESSUPOST!I77</f>
        <v>0</v>
      </c>
      <c r="I10" s="102">
        <f>PRESSUPOST!J77</f>
        <v>0</v>
      </c>
      <c r="J10" s="102">
        <f>SUM(G10:I10)</f>
        <v>0</v>
      </c>
      <c r="K10" s="103">
        <f>J10*F10*B10</f>
        <v>0</v>
      </c>
      <c r="L10" s="104"/>
      <c r="M10" s="105">
        <f>IF(D10="C",IF(F10&lt;$M$5,F10*0.3327,$M$5*0.3327),IF(D10="F",IF(F10&lt;$M$5,F10*0.314,$M$5*0.314),IF(D10="FD",IF(F10&lt;$M$5,F10*0.314,$M$5*0.314),IF(D10="M",0,0))))</f>
        <v>0</v>
      </c>
      <c r="N10" s="106">
        <f>M10*J10*B10</f>
        <v>0</v>
      </c>
      <c r="O10" s="105">
        <f>+M10*G10*B10</f>
        <v>0</v>
      </c>
      <c r="P10" s="105">
        <f>+M10*H10*B10</f>
        <v>0</v>
      </c>
      <c r="Q10" s="105">
        <f t="shared" ref="Q10" si="1">+M10*I10*B10</f>
        <v>0</v>
      </c>
      <c r="R10" s="105">
        <f>IF(D10="C",(F10/30*2.5*J10),IF(D10="FD",(F10/30*2.5*J10),0))</f>
        <v>0</v>
      </c>
      <c r="S10" s="103">
        <f>SUM(T10:V10)</f>
        <v>0</v>
      </c>
      <c r="T10" s="105">
        <f>IF(D10="C",(F10/30*2.5*G10*B10),IF(D10="FD",(F10/30*2.5*G10*B10),0))</f>
        <v>0</v>
      </c>
      <c r="U10" s="105">
        <f>IF(D10="C",(F10/30*2.5*H10*B10),IF(D10="FD",(F10/30*2.5*H10*B10),0))</f>
        <v>0</v>
      </c>
      <c r="V10" s="105">
        <f>IF(D10="C",(F10/30*2.5*I10*B10),IF(D10="FD",(F10/30*2.5*I10*B10),0))</f>
        <v>0</v>
      </c>
      <c r="W10" s="103">
        <f>IF(D10="C",IF(R10&lt;$M$5*2.5*J10/30,R10*0.3327*B10,$M$5*2.5*J10/30*0.3327*B10),IF(D10="FD",IF(R10&lt;$M$5*2.5*J10/30,R10*0.314*B10,$M$5*2.5*J10/30*0.314*B10),0))</f>
        <v>0</v>
      </c>
      <c r="X10" s="105">
        <f>IF(W10=0,0,W10*G10/J10)</f>
        <v>0</v>
      </c>
      <c r="Y10" s="105">
        <f>IF(W10=0,0,W10*H10/J10)</f>
        <v>0</v>
      </c>
      <c r="Z10" s="105">
        <f>IF(W10=0,0,W10*I10/J10)</f>
        <v>0</v>
      </c>
      <c r="AA10" s="103">
        <f>IF(D10="C",(F10/30*J10/12*12*B10),0)</f>
        <v>0</v>
      </c>
      <c r="AB10" s="105">
        <f>IF(D10="C",(F10/30*G10/12*12*B10),0)</f>
        <v>0</v>
      </c>
      <c r="AC10" s="105">
        <f>IF(D10="C",(F10/30*H10/12*12*B10),0)</f>
        <v>0</v>
      </c>
      <c r="AD10" s="105">
        <f>IF(D10="C",(F10/30*I10/12*12*B10),0)</f>
        <v>0</v>
      </c>
      <c r="AE10" s="106">
        <f>+K10+N10+S10+W10+AA10</f>
        <v>0</v>
      </c>
      <c r="AF10" s="107"/>
      <c r="AG10" s="109"/>
      <c r="AH10" s="109"/>
      <c r="AI10" s="426"/>
    </row>
    <row r="11" spans="1:35">
      <c r="A11" s="99" t="str">
        <f>PRESSUPOST!B78</f>
        <v>03.01.01.01</v>
      </c>
      <c r="B11" s="100">
        <f>PRESSUPOST!C78</f>
        <v>0</v>
      </c>
      <c r="C11" s="101" t="str">
        <f>PRESSUPOST!D78</f>
        <v>Subdirector/a</v>
      </c>
      <c r="D11" s="111">
        <f>PRESSUPOST!G78</f>
        <v>0</v>
      </c>
      <c r="E11" s="439" t="s">
        <v>218</v>
      </c>
      <c r="F11" s="102">
        <f>PRESSUPOST!F78</f>
        <v>0</v>
      </c>
      <c r="G11" s="102">
        <f>PRESSUPOST!H78</f>
        <v>0</v>
      </c>
      <c r="H11" s="102">
        <f>PRESSUPOST!I78</f>
        <v>0</v>
      </c>
      <c r="I11" s="102">
        <f>PRESSUPOST!J78</f>
        <v>0</v>
      </c>
      <c r="J11" s="102">
        <f t="shared" ref="J11:J12" si="2">SUM(G11:I11)</f>
        <v>0</v>
      </c>
      <c r="K11" s="103">
        <f>J11*F11*B11</f>
        <v>0</v>
      </c>
      <c r="L11" s="104"/>
      <c r="M11" s="105">
        <f t="shared" ref="M11:M13" si="3">IF(D11="C",IF(F11&lt;$M$5,F11*0.3327,$M$5*0.3327),IF(D11="F",IF(F11&lt;$M$5,F11*0.314,$M$5*0.314),IF(D11="FD",IF(F11&lt;$M$5,F11*0.314,$M$5*0.314),IF(D11="M",0,0))))</f>
        <v>0</v>
      </c>
      <c r="N11" s="106">
        <f>M11*J11*B11</f>
        <v>0</v>
      </c>
      <c r="O11" s="105">
        <f>+M11*G11*B11</f>
        <v>0</v>
      </c>
      <c r="P11" s="105">
        <f>+M11*H11*B11</f>
        <v>0</v>
      </c>
      <c r="Q11" s="105">
        <f t="shared" ref="Q11:Q12" si="4">+M11*I11*B11</f>
        <v>0</v>
      </c>
      <c r="R11" s="105">
        <f>IF(D11="C",(F11/30*2.5*J11),IF(D11="FD",(F11/30*2.5*J11),0))</f>
        <v>0</v>
      </c>
      <c r="S11" s="103">
        <f>SUM(T11:V11)</f>
        <v>0</v>
      </c>
      <c r="T11" s="105">
        <f>IF(D11="C",(F11/30*2.5*G11*B11),IF(D11="FD",(F11/30*2.5*G11*B11),0))</f>
        <v>0</v>
      </c>
      <c r="U11" s="105">
        <f t="shared" ref="U11:U12" si="5">IF(D11="C",(F11/30*2.5*H11*B11),IF(D11="FD",(F11/30*2.5*H11*B11),0))</f>
        <v>0</v>
      </c>
      <c r="V11" s="105">
        <f t="shared" ref="V11:V12" si="6">IF(D11="C",(F11/30*2.5*I11*B11),IF(D11="FD",(F11/30*2.5*I11*B11),0))</f>
        <v>0</v>
      </c>
      <c r="W11" s="103">
        <f t="shared" ref="W11:W13" si="7">IF(D11="C",IF(R11&lt;$M$5*2.5*J11/30,R11*0.3327*B11,$M$5*2.5*J11/30*0.3327*B11),IF(D11="FD",IF(R11&lt;$M$5*2.5*J11/30,R11*0.314*B11,$M$5*2.5*J11/30*0.314*B11),0))</f>
        <v>0</v>
      </c>
      <c r="X11" s="105">
        <f>IF(W11=0,0,W11*G11/J11)</f>
        <v>0</v>
      </c>
      <c r="Y11" s="105">
        <f t="shared" ref="Y11:Y12" si="8">IF(W11=0,0,W11*H11/J11)</f>
        <v>0</v>
      </c>
      <c r="Z11" s="105">
        <f t="shared" ref="Z11:Z12" si="9">IF(W11=0,0,W11*I11/J11)</f>
        <v>0</v>
      </c>
      <c r="AA11" s="103">
        <f t="shared" ref="AA11:AA12" si="10">IF(D11="C",(F11/30*J11/12*12*B11),0)</f>
        <v>0</v>
      </c>
      <c r="AB11" s="105">
        <f t="shared" ref="AB11:AB12" si="11">IF(D11="C",(F11/30*G11/12*12*B11),0)</f>
        <v>0</v>
      </c>
      <c r="AC11" s="105">
        <f t="shared" ref="AC11:AC12" si="12">IF(D11="C",(F11/30*H11/12*12*B11),0)</f>
        <v>0</v>
      </c>
      <c r="AD11" s="105">
        <f t="shared" ref="AD11:AD12" si="13">IF(D11="C",(F11/30*I11/12*12*B11),0)</f>
        <v>0</v>
      </c>
      <c r="AE11" s="106">
        <f t="shared" ref="AE11:AE12" si="14">+K11+N11+S11+W11+AA11</f>
        <v>0</v>
      </c>
      <c r="AF11" s="107"/>
      <c r="AG11" s="109"/>
      <c r="AH11" s="109"/>
      <c r="AI11" s="426"/>
    </row>
    <row r="12" spans="1:35">
      <c r="A12" s="99" t="str">
        <f>PRESSUPOST!B79</f>
        <v>03.01.13.00.</v>
      </c>
      <c r="B12" s="100">
        <f>PRESSUPOST!C79</f>
        <v>0</v>
      </c>
      <c r="C12" s="101" t="str">
        <f>PRESSUPOST!D79</f>
        <v>Becaris/àries</v>
      </c>
      <c r="D12" s="111">
        <f>PRESSUPOST!G79</f>
        <v>0</v>
      </c>
      <c r="E12" s="439" t="s">
        <v>218</v>
      </c>
      <c r="F12" s="102">
        <f>PRESSUPOST!F79</f>
        <v>0</v>
      </c>
      <c r="G12" s="102">
        <f>PRESSUPOST!H79</f>
        <v>0</v>
      </c>
      <c r="H12" s="102">
        <f>PRESSUPOST!I79</f>
        <v>0</v>
      </c>
      <c r="I12" s="102">
        <f>PRESSUPOST!J79</f>
        <v>0</v>
      </c>
      <c r="J12" s="102">
        <f t="shared" si="2"/>
        <v>0</v>
      </c>
      <c r="K12" s="103">
        <f>J12*F12*B12</f>
        <v>0</v>
      </c>
      <c r="L12" s="109"/>
      <c r="M12" s="105">
        <f t="shared" si="3"/>
        <v>0</v>
      </c>
      <c r="N12" s="106">
        <f t="shared" ref="N12" si="15">M12*J12*B12</f>
        <v>0</v>
      </c>
      <c r="O12" s="105">
        <f t="shared" ref="O12" si="16">+M12*G12*B12</f>
        <v>0</v>
      </c>
      <c r="P12" s="105">
        <f t="shared" ref="P12" si="17">+M12*H12*B12</f>
        <v>0</v>
      </c>
      <c r="Q12" s="105">
        <f t="shared" si="4"/>
        <v>0</v>
      </c>
      <c r="R12" s="105">
        <f t="shared" ref="R12" si="18">IF(D12="C",(F12/30*2.5*J12),IF(D12="FD",(F12/30*2.5*J12),0))</f>
        <v>0</v>
      </c>
      <c r="S12" s="103">
        <f t="shared" ref="S12" si="19">SUM(T12:V12)</f>
        <v>0</v>
      </c>
      <c r="T12" s="105">
        <f t="shared" ref="T12" si="20">IF(D12="C",(F12/30*2.5*G12*B12),IF(D12="FD",(F12/30*2.5*G12*B12),0))</f>
        <v>0</v>
      </c>
      <c r="U12" s="105">
        <f t="shared" si="5"/>
        <v>0</v>
      </c>
      <c r="V12" s="105">
        <f t="shared" si="6"/>
        <v>0</v>
      </c>
      <c r="W12" s="103">
        <f t="shared" si="7"/>
        <v>0</v>
      </c>
      <c r="X12" s="105">
        <f t="shared" ref="X12" si="21">IF(W12=0,0,W12*G12/J12)</f>
        <v>0</v>
      </c>
      <c r="Y12" s="105">
        <f t="shared" si="8"/>
        <v>0</v>
      </c>
      <c r="Z12" s="105">
        <f t="shared" si="9"/>
        <v>0</v>
      </c>
      <c r="AA12" s="103">
        <f t="shared" si="10"/>
        <v>0</v>
      </c>
      <c r="AB12" s="105">
        <f t="shared" si="11"/>
        <v>0</v>
      </c>
      <c r="AC12" s="105">
        <f t="shared" si="12"/>
        <v>0</v>
      </c>
      <c r="AD12" s="105">
        <f t="shared" si="13"/>
        <v>0</v>
      </c>
      <c r="AE12" s="106">
        <f t="shared" si="14"/>
        <v>0</v>
      </c>
    </row>
    <row r="13" spans="1:35">
      <c r="A13" s="99" t="str">
        <f>PRESSUPOST!B80</f>
        <v>03.01.14.00.</v>
      </c>
      <c r="B13" s="100">
        <f>PRESSUPOST!C80</f>
        <v>0</v>
      </c>
      <c r="C13" s="101">
        <f>PRESSUPOST!D80</f>
        <v>0</v>
      </c>
      <c r="D13" s="111">
        <f>PRESSUPOST!G80</f>
        <v>0</v>
      </c>
      <c r="E13" s="439" t="s">
        <v>218</v>
      </c>
      <c r="F13" s="102">
        <f>PRESSUPOST!F80</f>
        <v>0</v>
      </c>
      <c r="G13" s="102">
        <f>PRESSUPOST!H80</f>
        <v>0</v>
      </c>
      <c r="H13" s="102">
        <f>PRESSUPOST!I80</f>
        <v>0</v>
      </c>
      <c r="I13" s="102">
        <f>PRESSUPOST!J80</f>
        <v>0</v>
      </c>
      <c r="J13" s="102">
        <f t="shared" ref="J13" si="22">SUM(G13:I13)</f>
        <v>0</v>
      </c>
      <c r="K13" s="103">
        <f>J13*F13*B13</f>
        <v>0</v>
      </c>
      <c r="L13" s="109"/>
      <c r="M13" s="105">
        <f t="shared" si="3"/>
        <v>0</v>
      </c>
      <c r="N13" s="106">
        <f t="shared" ref="N13" si="23">M13*J13*B13</f>
        <v>0</v>
      </c>
      <c r="O13" s="105">
        <f t="shared" ref="O13" si="24">+M13*G13*B13</f>
        <v>0</v>
      </c>
      <c r="P13" s="105">
        <f t="shared" ref="P13" si="25">+M13*H13*B13</f>
        <v>0</v>
      </c>
      <c r="Q13" s="105">
        <f t="shared" ref="Q13" si="26">+M13*I13*B13</f>
        <v>0</v>
      </c>
      <c r="R13" s="105">
        <f t="shared" ref="R13" si="27">IF(D13="C",(F13/30*2.5*J13),IF(D13="FD",(F13/30*2.5*J13),0))</f>
        <v>0</v>
      </c>
      <c r="S13" s="103">
        <f t="shared" ref="S13" si="28">SUM(T13:V13)</f>
        <v>0</v>
      </c>
      <c r="T13" s="105">
        <f t="shared" ref="T13" si="29">IF(D13="C",(F13/30*2.5*G13*B13),IF(D13="FD",(F13/30*2.5*G13*B13),0))</f>
        <v>0</v>
      </c>
      <c r="U13" s="105">
        <f t="shared" ref="U13" si="30">IF(D13="C",(F13/30*2.5*H13*B13),IF(D13="FD",(F13/30*2.5*H13*B13),0))</f>
        <v>0</v>
      </c>
      <c r="V13" s="105">
        <f t="shared" ref="V13" si="31">IF(D13="C",(F13/30*2.5*I13*B13),IF(D13="FD",(F13/30*2.5*I13*B13),0))</f>
        <v>0</v>
      </c>
      <c r="W13" s="103">
        <f t="shared" si="7"/>
        <v>0</v>
      </c>
      <c r="X13" s="105">
        <f t="shared" ref="X13" si="32">IF(W13=0,0,W13*G13/J13)</f>
        <v>0</v>
      </c>
      <c r="Y13" s="105">
        <f t="shared" ref="Y13" si="33">IF(W13=0,0,W13*H13/J13)</f>
        <v>0</v>
      </c>
      <c r="Z13" s="105">
        <f t="shared" ref="Z13" si="34">IF(W13=0,0,W13*I13/J13)</f>
        <v>0</v>
      </c>
      <c r="AA13" s="103">
        <f t="shared" ref="AA13" si="35">IF(D13="C",(F13/30*J13/12*12*B13),0)</f>
        <v>0</v>
      </c>
      <c r="AB13" s="105">
        <f t="shared" ref="AB13" si="36">IF(D13="C",(F13/30*G13/12*12*B13),0)</f>
        <v>0</v>
      </c>
      <c r="AC13" s="105">
        <f t="shared" ref="AC13" si="37">IF(D13="C",(F13/30*H13/12*12*B13),0)</f>
        <v>0</v>
      </c>
      <c r="AD13" s="105">
        <f t="shared" ref="AD13" si="38">IF(D13="C",(F13/30*I13/12*12*B13),0)</f>
        <v>0</v>
      </c>
      <c r="AE13" s="106">
        <f t="shared" ref="AE13" si="39">+K13+N13+S13+W13+AA13</f>
        <v>0</v>
      </c>
    </row>
    <row r="14" spans="1:35" s="98" customFormat="1">
      <c r="A14" s="46" t="s">
        <v>59</v>
      </c>
      <c r="B14" s="39"/>
      <c r="C14" s="47" t="s">
        <v>60</v>
      </c>
      <c r="D14" s="56"/>
      <c r="E14" s="440"/>
      <c r="F14" s="47"/>
      <c r="G14" s="47"/>
      <c r="H14" s="47"/>
      <c r="I14" s="47"/>
      <c r="J14" s="47"/>
      <c r="K14" s="48">
        <f>SUM(K15:K26)</f>
        <v>0</v>
      </c>
      <c r="L14" s="49">
        <f>SUM(L15:L25)</f>
        <v>0</v>
      </c>
      <c r="M14" s="48">
        <f t="shared" ref="M14:AE14" si="40">SUM(M15:M26)</f>
        <v>0</v>
      </c>
      <c r="N14" s="48">
        <f t="shared" si="40"/>
        <v>0</v>
      </c>
      <c r="O14" s="48">
        <f t="shared" si="40"/>
        <v>0</v>
      </c>
      <c r="P14" s="48">
        <f t="shared" si="40"/>
        <v>0</v>
      </c>
      <c r="Q14" s="48">
        <f>SUM(Q15:Q26)</f>
        <v>0</v>
      </c>
      <c r="R14" s="48">
        <f t="shared" si="40"/>
        <v>0</v>
      </c>
      <c r="S14" s="48">
        <f t="shared" si="40"/>
        <v>0</v>
      </c>
      <c r="T14" s="48">
        <f t="shared" si="40"/>
        <v>0</v>
      </c>
      <c r="U14" s="48">
        <f t="shared" si="40"/>
        <v>0</v>
      </c>
      <c r="V14" s="48">
        <f t="shared" si="40"/>
        <v>0</v>
      </c>
      <c r="W14" s="48">
        <f t="shared" si="40"/>
        <v>0</v>
      </c>
      <c r="X14" s="48">
        <f t="shared" si="40"/>
        <v>0</v>
      </c>
      <c r="Y14" s="48">
        <f>SUM(Y15:Y26)</f>
        <v>0</v>
      </c>
      <c r="Z14" s="48">
        <f t="shared" si="40"/>
        <v>0</v>
      </c>
      <c r="AA14" s="48">
        <f t="shared" si="40"/>
        <v>0</v>
      </c>
      <c r="AB14" s="48">
        <f t="shared" si="40"/>
        <v>0</v>
      </c>
      <c r="AC14" s="48">
        <f t="shared" si="40"/>
        <v>0</v>
      </c>
      <c r="AD14" s="48">
        <f t="shared" si="40"/>
        <v>0</v>
      </c>
      <c r="AE14" s="48">
        <f t="shared" si="40"/>
        <v>0</v>
      </c>
      <c r="AF14" s="97"/>
    </row>
    <row r="15" spans="1:35">
      <c r="A15" s="99" t="str">
        <f>PRESSUPOST!B83</f>
        <v>03.02.01.00.</v>
      </c>
      <c r="B15" s="110">
        <f>PRESSUPOST!C83</f>
        <v>0</v>
      </c>
      <c r="C15" s="101" t="str">
        <f>PRESSUPOST!D83</f>
        <v xml:space="preserve">Director/a de producció </v>
      </c>
      <c r="D15" s="111">
        <f>PRESSUPOST!G83</f>
        <v>0</v>
      </c>
      <c r="E15" s="439" t="s">
        <v>218</v>
      </c>
      <c r="F15" s="102">
        <f>PRESSUPOST!F83</f>
        <v>0</v>
      </c>
      <c r="G15" s="102">
        <f>PRESSUPOST!H83</f>
        <v>0</v>
      </c>
      <c r="H15" s="102">
        <f>PRESSUPOST!I83</f>
        <v>0</v>
      </c>
      <c r="I15" s="102">
        <f>PRESSUPOST!J83</f>
        <v>0</v>
      </c>
      <c r="J15" s="102">
        <f t="shared" ref="J15" si="41">SUM(G15:I15)</f>
        <v>0</v>
      </c>
      <c r="K15" s="103">
        <f t="shared" ref="K15" si="42">J15*F15*B15</f>
        <v>0</v>
      </c>
      <c r="L15" s="109"/>
      <c r="M15" s="105">
        <f>IF(D15="C",IF(F15&lt;$M$5,F15*0.3327,$M$5*0.3327),IF(D15="F",IF(F15&lt;$M$5,F15*0.314,$M$5*0.314),IF(D15="FD",IF(F15&lt;$M$5,F15*0.314,$M$5*0.314),IF(D15="M",0,0))))</f>
        <v>0</v>
      </c>
      <c r="N15" s="106">
        <f t="shared" ref="N15" si="43">M15*J15*B15</f>
        <v>0</v>
      </c>
      <c r="O15" s="105">
        <f t="shared" ref="O15" si="44">+M15*G15*B15</f>
        <v>0</v>
      </c>
      <c r="P15" s="105">
        <f t="shared" ref="P15" si="45">+M15*H15*B15</f>
        <v>0</v>
      </c>
      <c r="Q15" s="105">
        <f t="shared" ref="Q15" si="46">+M15*I15*B15</f>
        <v>0</v>
      </c>
      <c r="R15" s="105">
        <f t="shared" ref="R15" si="47">IF(D15="C",(F15/30*2.5*J15),IF(D15="FD",(F15/30*2.5*J15),0))</f>
        <v>0</v>
      </c>
      <c r="S15" s="103">
        <f t="shared" ref="S15" si="48">SUM(T15:V15)</f>
        <v>0</v>
      </c>
      <c r="T15" s="105">
        <f t="shared" ref="T15" si="49">IF(D15="C",(F15/30*2.5*G15*B15),IF(D15="FD",(F15/30*2.5*G15*B15),0))</f>
        <v>0</v>
      </c>
      <c r="U15" s="105">
        <f t="shared" ref="U15" si="50">IF(D15="C",(F15/30*2.5*H15*B15),IF(D15="FD",(F15/30*2.5*H15*B15),0))</f>
        <v>0</v>
      </c>
      <c r="V15" s="105">
        <f t="shared" ref="V15" si="51">IF(D15="C",(F15/30*2.5*I15*B15),IF(D15="FD",(F15/30*2.5*I15*B15),0))</f>
        <v>0</v>
      </c>
      <c r="W15" s="103">
        <f>IF(D15="C",IF(R15&lt;$M$5*2.5*J15/30,R15*0.3327*B15,$M$5*2.5*J15/30*0.3327*B15),IF(D15="FD",IF(R15&lt;$M$5*2.5*J15/30,R15*0.314*B15,$M$5*2.5*J15/30*0.314*B15),0))</f>
        <v>0</v>
      </c>
      <c r="X15" s="105">
        <f t="shared" ref="X15" si="52">IF(W15=0,0,W15*G15/J15)</f>
        <v>0</v>
      </c>
      <c r="Y15" s="105">
        <f t="shared" ref="Y15" si="53">IF(W15=0,0,W15*H15/J15)</f>
        <v>0</v>
      </c>
      <c r="Z15" s="105">
        <f t="shared" ref="Z15" si="54">IF(W15=0,0,W15*I15/J15)</f>
        <v>0</v>
      </c>
      <c r="AA15" s="103">
        <f>IF(D15="C",(F15/30*J15/12*12*B15),0)</f>
        <v>0</v>
      </c>
      <c r="AB15" s="105">
        <f>IF(D15="C",(F15/30*G15/12*12*B15),0)</f>
        <v>0</v>
      </c>
      <c r="AC15" s="105">
        <f>IF(D15="C",(F15/30*H15/12*12*B15),0)</f>
        <v>0</v>
      </c>
      <c r="AD15" s="105">
        <f>IF(D15="C",(F15/30*I15/12*12*B15),0)</f>
        <v>0</v>
      </c>
      <c r="AE15" s="106">
        <f t="shared" ref="AE15" si="55">+K15+N15+S15+W15+AA15</f>
        <v>0</v>
      </c>
    </row>
    <row r="16" spans="1:35">
      <c r="A16" s="99" t="str">
        <f>PRESSUPOST!B84</f>
        <v>03.02.02.00.</v>
      </c>
      <c r="B16" s="110">
        <f>PRESSUPOST!C84</f>
        <v>0</v>
      </c>
      <c r="C16" s="101" t="str">
        <f>PRESSUPOST!D84</f>
        <v>Cap de producció</v>
      </c>
      <c r="D16" s="111">
        <f>PRESSUPOST!G84</f>
        <v>0</v>
      </c>
      <c r="E16" s="439" t="s">
        <v>218</v>
      </c>
      <c r="F16" s="102">
        <f>PRESSUPOST!F84</f>
        <v>0</v>
      </c>
      <c r="G16" s="102">
        <f>PRESSUPOST!H84</f>
        <v>0</v>
      </c>
      <c r="H16" s="102">
        <f>PRESSUPOST!I84</f>
        <v>0</v>
      </c>
      <c r="I16" s="102">
        <f>PRESSUPOST!J84</f>
        <v>0</v>
      </c>
      <c r="J16" s="102">
        <f t="shared" ref="J16" si="56">SUM(G16:I16)</f>
        <v>0</v>
      </c>
      <c r="K16" s="103">
        <f t="shared" ref="K16" si="57">J16*F16*B16</f>
        <v>0</v>
      </c>
      <c r="L16" s="109"/>
      <c r="M16" s="105">
        <f t="shared" ref="M16:M25" si="58">IF(D16="C",IF(F16&lt;$M$5,F16*0.3327,$M$5*0.3327),IF(D16="F",IF(F16&lt;$M$5,F16*0.314,$M$5*0.314),IF(D16="FD",IF(F16&lt;$M$5,F16*0.314,$M$5*0.314),IF(D16="M",0,0))))</f>
        <v>0</v>
      </c>
      <c r="N16" s="106">
        <f t="shared" ref="N16" si="59">M16*J16*B16</f>
        <v>0</v>
      </c>
      <c r="O16" s="105">
        <f t="shared" ref="O16" si="60">+M16*G16*B16</f>
        <v>0</v>
      </c>
      <c r="P16" s="105">
        <f t="shared" ref="P16" si="61">+M16*H16*B16</f>
        <v>0</v>
      </c>
      <c r="Q16" s="105">
        <f t="shared" ref="Q16" si="62">+M16*I16*B16</f>
        <v>0</v>
      </c>
      <c r="R16" s="105">
        <f t="shared" ref="R16" si="63">IF(D16="C",(F16/30*2.5*J16),IF(D16="FD",(F16/30*2.5*J16),0))</f>
        <v>0</v>
      </c>
      <c r="S16" s="103">
        <f t="shared" ref="S16" si="64">SUM(T16:V16)</f>
        <v>0</v>
      </c>
      <c r="T16" s="105">
        <f t="shared" ref="T16" si="65">IF(D16="C",(F16/30*2.5*G16*B16),IF(D16="FD",(F16/30*2.5*G16*B16),0))</f>
        <v>0</v>
      </c>
      <c r="U16" s="105">
        <f t="shared" ref="U16" si="66">IF(D16="C",(F16/30*2.5*H16*B16),IF(D16="FD",(F16/30*2.5*H16*B16),0))</f>
        <v>0</v>
      </c>
      <c r="V16" s="105">
        <f t="shared" ref="V16" si="67">IF(D16="C",(F16/30*2.5*I16*B16),IF(D16="FD",(F16/30*2.5*I16*B16),0))</f>
        <v>0</v>
      </c>
      <c r="W16" s="103">
        <f t="shared" ref="W16:W26" si="68">IF(D16="C",IF(R16&lt;$M$5*2.5*J16/30,R16*0.3327*B16,$M$5*2.5*J16/30*0.3327*B16),IF(D16="FD",IF(R16&lt;$M$5*2.5*J16/30,R16*0.314*B16,$M$5*2.5*J16/30*0.314*B16),0))</f>
        <v>0</v>
      </c>
      <c r="X16" s="105">
        <f t="shared" ref="X16" si="69">IF(W16=0,0,W16*G16/J16)</f>
        <v>0</v>
      </c>
      <c r="Y16" s="105">
        <f t="shared" ref="Y16" si="70">IF(W16=0,0,W16*H16/J16)</f>
        <v>0</v>
      </c>
      <c r="Z16" s="105">
        <f t="shared" ref="Z16" si="71">IF(W16=0,0,W16*I16/J16)</f>
        <v>0</v>
      </c>
      <c r="AA16" s="103">
        <f t="shared" ref="AA16" si="72">IF(D16="C",(F16/30*J16/12*12*B16),0)</f>
        <v>0</v>
      </c>
      <c r="AB16" s="105">
        <f t="shared" ref="AB16" si="73">IF(D16="C",(F16/30*G16/12*12*B16),0)</f>
        <v>0</v>
      </c>
      <c r="AC16" s="105">
        <f t="shared" ref="AC16" si="74">IF(D16="C",(F16/30*H16/12*12*B16),0)</f>
        <v>0</v>
      </c>
      <c r="AD16" s="105">
        <f t="shared" ref="AD16" si="75">IF(D16="C",(F16/30*I16/12*12*B16),0)</f>
        <v>0</v>
      </c>
      <c r="AE16" s="106">
        <f t="shared" ref="AE16" si="76">+K16+N16+S16+W16+AA16</f>
        <v>0</v>
      </c>
    </row>
    <row r="17" spans="1:32">
      <c r="A17" s="99" t="str">
        <f>PRESSUPOST!B85</f>
        <v>03.02.03.00.</v>
      </c>
      <c r="B17" s="110">
        <f>PRESSUPOST!C85</f>
        <v>0</v>
      </c>
      <c r="C17" s="101" t="str">
        <f>PRESSUPOST!D85</f>
        <v xml:space="preserve">1r ajudant/a de producció </v>
      </c>
      <c r="D17" s="111">
        <f>PRESSUPOST!G85</f>
        <v>0</v>
      </c>
      <c r="E17" s="439" t="s">
        <v>218</v>
      </c>
      <c r="F17" s="102">
        <f>PRESSUPOST!F85</f>
        <v>0</v>
      </c>
      <c r="G17" s="102">
        <f>PRESSUPOST!H85</f>
        <v>0</v>
      </c>
      <c r="H17" s="102">
        <f>PRESSUPOST!I85</f>
        <v>0</v>
      </c>
      <c r="I17" s="102">
        <f>PRESSUPOST!J85</f>
        <v>0</v>
      </c>
      <c r="J17" s="102">
        <f t="shared" ref="J17" si="77">SUM(G17:I17)</f>
        <v>0</v>
      </c>
      <c r="K17" s="103">
        <f t="shared" ref="K17" si="78">J17*F17*B17</f>
        <v>0</v>
      </c>
      <c r="L17" s="109"/>
      <c r="M17" s="105">
        <f t="shared" si="58"/>
        <v>0</v>
      </c>
      <c r="N17" s="106">
        <f t="shared" ref="N17" si="79">M17*J17*B17</f>
        <v>0</v>
      </c>
      <c r="O17" s="105">
        <f t="shared" ref="O17" si="80">+M17*G17*B17</f>
        <v>0</v>
      </c>
      <c r="P17" s="105">
        <f t="shared" ref="P17" si="81">+M17*H17*B17</f>
        <v>0</v>
      </c>
      <c r="Q17" s="105">
        <f t="shared" ref="Q17" si="82">+M17*I17*B17</f>
        <v>0</v>
      </c>
      <c r="R17" s="105">
        <f t="shared" ref="R17" si="83">IF(D17="C",(F17/30*2.5*J17),IF(D17="FD",(F17/30*2.5*J17),0))</f>
        <v>0</v>
      </c>
      <c r="S17" s="103">
        <f t="shared" ref="S17" si="84">SUM(T17:V17)</f>
        <v>0</v>
      </c>
      <c r="T17" s="105">
        <f t="shared" ref="T17" si="85">IF(D17="C",(F17/30*2.5*G17*B17),IF(D17="FD",(F17/30*2.5*G17*B17),0))</f>
        <v>0</v>
      </c>
      <c r="U17" s="105">
        <f t="shared" ref="U17" si="86">IF(D17="C",(F17/30*2.5*H17*B17),IF(D17="FD",(F17/30*2.5*H17*B17),0))</f>
        <v>0</v>
      </c>
      <c r="V17" s="105">
        <f t="shared" ref="V17" si="87">IF(D17="C",(F17/30*2.5*I17*B17),IF(D17="FD",(F17/30*2.5*I17*B17),0))</f>
        <v>0</v>
      </c>
      <c r="W17" s="103">
        <f t="shared" si="68"/>
        <v>0</v>
      </c>
      <c r="X17" s="105">
        <f t="shared" ref="X17" si="88">IF(W17=0,0,W17*G17/J17)</f>
        <v>0</v>
      </c>
      <c r="Y17" s="105">
        <f t="shared" ref="Y17" si="89">IF(W17=0,0,W17*H17/J17)</f>
        <v>0</v>
      </c>
      <c r="Z17" s="105">
        <f t="shared" ref="Z17" si="90">IF(W17=0,0,W17*I17/J17)</f>
        <v>0</v>
      </c>
      <c r="AA17" s="103">
        <f t="shared" ref="AA17" si="91">IF(D17="C",(F17/30*J17/12*12*B17),0)</f>
        <v>0</v>
      </c>
      <c r="AB17" s="105">
        <f t="shared" ref="AB17" si="92">IF(D17="C",(F17/30*G17/12*12*B17),0)</f>
        <v>0</v>
      </c>
      <c r="AC17" s="105">
        <f t="shared" ref="AC17" si="93">IF(D17="C",(F17/30*H17/12*12*B17),0)</f>
        <v>0</v>
      </c>
      <c r="AD17" s="105">
        <f t="shared" ref="AD17" si="94">IF(D17="C",(F17/30*I17/12*12*B17),0)</f>
        <v>0</v>
      </c>
      <c r="AE17" s="106">
        <f t="shared" ref="AE17" si="95">+K17+N17+S17+W17+AA17</f>
        <v>0</v>
      </c>
    </row>
    <row r="18" spans="1:32">
      <c r="A18" s="99" t="str">
        <f>PRESSUPOST!B86</f>
        <v>03.02.04.00.</v>
      </c>
      <c r="B18" s="110">
        <f>PRESSUPOST!C86</f>
        <v>0</v>
      </c>
      <c r="C18" s="101" t="str">
        <f>PRESSUPOST!D86</f>
        <v>2n ajudant/a de producció</v>
      </c>
      <c r="D18" s="111">
        <f>PRESSUPOST!G86</f>
        <v>0</v>
      </c>
      <c r="E18" s="439" t="s">
        <v>218</v>
      </c>
      <c r="F18" s="102">
        <f>PRESSUPOST!F86</f>
        <v>0</v>
      </c>
      <c r="G18" s="102">
        <f>PRESSUPOST!H86</f>
        <v>0</v>
      </c>
      <c r="H18" s="102">
        <f>PRESSUPOST!I86</f>
        <v>0</v>
      </c>
      <c r="I18" s="102">
        <f>PRESSUPOST!J86</f>
        <v>0</v>
      </c>
      <c r="J18" s="102">
        <f t="shared" ref="J18" si="96">SUM(G18:I18)</f>
        <v>0</v>
      </c>
      <c r="K18" s="103">
        <f t="shared" ref="K18" si="97">J18*F18*B18</f>
        <v>0</v>
      </c>
      <c r="L18" s="109"/>
      <c r="M18" s="105">
        <f t="shared" si="58"/>
        <v>0</v>
      </c>
      <c r="N18" s="106">
        <f t="shared" ref="N18" si="98">M18*J18*B18</f>
        <v>0</v>
      </c>
      <c r="O18" s="105">
        <f t="shared" ref="O18" si="99">+M18*G18*B18</f>
        <v>0</v>
      </c>
      <c r="P18" s="105">
        <f t="shared" ref="P18" si="100">+M18*H18*B18</f>
        <v>0</v>
      </c>
      <c r="Q18" s="105">
        <f t="shared" ref="Q18" si="101">+M18*I18*B18</f>
        <v>0</v>
      </c>
      <c r="R18" s="105">
        <f t="shared" ref="R18" si="102">IF(D18="C",(F18/30*2.5*J18),IF(D18="FD",(F18/30*2.5*J18),0))</f>
        <v>0</v>
      </c>
      <c r="S18" s="103">
        <f t="shared" ref="S18" si="103">SUM(T18:V18)</f>
        <v>0</v>
      </c>
      <c r="T18" s="105">
        <f t="shared" ref="T18" si="104">IF(D18="C",(F18/30*2.5*G18*B18),IF(D18="FD",(F18/30*2.5*G18*B18),0))</f>
        <v>0</v>
      </c>
      <c r="U18" s="105">
        <f t="shared" ref="U18" si="105">IF(D18="C",(F18/30*2.5*H18*B18),IF(D18="FD",(F18/30*2.5*H18*B18),0))</f>
        <v>0</v>
      </c>
      <c r="V18" s="105">
        <f t="shared" ref="V18" si="106">IF(D18="C",(F18/30*2.5*I18*B18),IF(D18="FD",(F18/30*2.5*I18*B18),0))</f>
        <v>0</v>
      </c>
      <c r="W18" s="103">
        <f t="shared" si="68"/>
        <v>0</v>
      </c>
      <c r="X18" s="105">
        <f t="shared" ref="X18" si="107">IF(W18=0,0,W18*G18/J18)</f>
        <v>0</v>
      </c>
      <c r="Y18" s="105">
        <f t="shared" ref="Y18" si="108">IF(W18=0,0,W18*H18/J18)</f>
        <v>0</v>
      </c>
      <c r="Z18" s="105">
        <f t="shared" ref="Z18" si="109">IF(W18=0,0,W18*I18/J18)</f>
        <v>0</v>
      </c>
      <c r="AA18" s="103">
        <f t="shared" ref="AA18" si="110">IF(D18="C",(F18/30*J18/12*12*B18),0)</f>
        <v>0</v>
      </c>
      <c r="AB18" s="105">
        <f t="shared" ref="AB18" si="111">IF(D18="C",(F18/30*G18/12*12*B18),0)</f>
        <v>0</v>
      </c>
      <c r="AC18" s="105">
        <f t="shared" ref="AC18" si="112">IF(D18="C",(F18/30*H18/12*12*B18),0)</f>
        <v>0</v>
      </c>
      <c r="AD18" s="105">
        <f t="shared" ref="AD18" si="113">IF(D18="C",(F18/30*I18/12*12*B18),0)</f>
        <v>0</v>
      </c>
      <c r="AE18" s="106">
        <f t="shared" ref="AE18" si="114">+K18+N18+S18+W18+AA18</f>
        <v>0</v>
      </c>
    </row>
    <row r="19" spans="1:32">
      <c r="A19" s="99" t="str">
        <f>PRESSUPOST!B87</f>
        <v>03.02.05.00.</v>
      </c>
      <c r="B19" s="110">
        <f>PRESSUPOST!C87</f>
        <v>0</v>
      </c>
      <c r="C19" s="101" t="str">
        <f>PRESSUPOST!D87</f>
        <v xml:space="preserve">Auxiliar de producció </v>
      </c>
      <c r="D19" s="111">
        <f>PRESSUPOST!G87</f>
        <v>0</v>
      </c>
      <c r="E19" s="439" t="s">
        <v>218</v>
      </c>
      <c r="F19" s="102">
        <f>PRESSUPOST!F87</f>
        <v>0</v>
      </c>
      <c r="G19" s="102">
        <f>PRESSUPOST!H87</f>
        <v>0</v>
      </c>
      <c r="H19" s="102">
        <f>PRESSUPOST!I87</f>
        <v>0</v>
      </c>
      <c r="I19" s="102">
        <f>PRESSUPOST!J87</f>
        <v>0</v>
      </c>
      <c r="J19" s="102">
        <f t="shared" ref="J19" si="115">SUM(G19:I19)</f>
        <v>0</v>
      </c>
      <c r="K19" s="103">
        <f t="shared" ref="K19" si="116">J19*F19*B19</f>
        <v>0</v>
      </c>
      <c r="L19" s="109"/>
      <c r="M19" s="105">
        <f t="shared" si="58"/>
        <v>0</v>
      </c>
      <c r="N19" s="106">
        <f t="shared" ref="N19" si="117">M19*J19*B19</f>
        <v>0</v>
      </c>
      <c r="O19" s="105">
        <f t="shared" ref="O19" si="118">+M19*G19*B19</f>
        <v>0</v>
      </c>
      <c r="P19" s="105">
        <f t="shared" ref="P19" si="119">+M19*H19*B19</f>
        <v>0</v>
      </c>
      <c r="Q19" s="105">
        <f t="shared" ref="Q19" si="120">+M19*I19*B19</f>
        <v>0</v>
      </c>
      <c r="R19" s="105">
        <f t="shared" ref="R19" si="121">IF(D19="C",(F19/30*2.5*J19),IF(D19="FD",(F19/30*2.5*J19),0))</f>
        <v>0</v>
      </c>
      <c r="S19" s="103">
        <f t="shared" ref="S19" si="122">SUM(T19:V19)</f>
        <v>0</v>
      </c>
      <c r="T19" s="105">
        <f t="shared" ref="T19" si="123">IF(D19="C",(F19/30*2.5*G19*B19),IF(D19="FD",(F19/30*2.5*G19*B19),0))</f>
        <v>0</v>
      </c>
      <c r="U19" s="105">
        <f t="shared" ref="U19" si="124">IF(D19="C",(F19/30*2.5*H19*B19),IF(D19="FD",(F19/30*2.5*H19*B19),0))</f>
        <v>0</v>
      </c>
      <c r="V19" s="105">
        <f t="shared" ref="V19" si="125">IF(D19="C",(F19/30*2.5*I19*B19),IF(D19="FD",(F19/30*2.5*I19*B19),0))</f>
        <v>0</v>
      </c>
      <c r="W19" s="103">
        <f t="shared" si="68"/>
        <v>0</v>
      </c>
      <c r="X19" s="105">
        <f t="shared" ref="X19" si="126">IF(W19=0,0,W19*G19/J19)</f>
        <v>0</v>
      </c>
      <c r="Y19" s="105">
        <f t="shared" ref="Y19" si="127">IF(W19=0,0,W19*H19/J19)</f>
        <v>0</v>
      </c>
      <c r="Z19" s="105">
        <f t="shared" ref="Z19" si="128">IF(W19=0,0,W19*I19/J19)</f>
        <v>0</v>
      </c>
      <c r="AA19" s="103">
        <f t="shared" ref="AA19" si="129">IF(D19="C",(F19/30*J19/12*12*B19),0)</f>
        <v>0</v>
      </c>
      <c r="AB19" s="105">
        <f t="shared" ref="AB19" si="130">IF(D19="C",(F19/30*G19/12*12*B19),0)</f>
        <v>0</v>
      </c>
      <c r="AC19" s="105">
        <f t="shared" ref="AC19" si="131">IF(D19="C",(F19/30*H19/12*12*B19),0)</f>
        <v>0</v>
      </c>
      <c r="AD19" s="105">
        <f t="shared" ref="AD19" si="132">IF(D19="C",(F19/30*I19/12*12*B19),0)</f>
        <v>0</v>
      </c>
      <c r="AE19" s="106">
        <f t="shared" ref="AE19" si="133">+K19+N19+S19+W19+AA19</f>
        <v>0</v>
      </c>
    </row>
    <row r="20" spans="1:32">
      <c r="A20" s="99" t="str">
        <f>PRESSUPOST!B88</f>
        <v>03.02.11.00.</v>
      </c>
      <c r="B20" s="110">
        <f>PRESSUPOST!C88</f>
        <v>0</v>
      </c>
      <c r="C20" s="101" t="str">
        <f>PRESSUPOST!D88</f>
        <v>Lingüistes</v>
      </c>
      <c r="D20" s="111">
        <f>PRESSUPOST!G88</f>
        <v>0</v>
      </c>
      <c r="E20" s="439" t="s">
        <v>218</v>
      </c>
      <c r="F20" s="102">
        <f>PRESSUPOST!F88</f>
        <v>0</v>
      </c>
      <c r="G20" s="102">
        <f>PRESSUPOST!H88</f>
        <v>0</v>
      </c>
      <c r="H20" s="102">
        <f>PRESSUPOST!I88</f>
        <v>0</v>
      </c>
      <c r="I20" s="102">
        <f>PRESSUPOST!J88</f>
        <v>0</v>
      </c>
      <c r="J20" s="102">
        <f>SUM(G20:I20)</f>
        <v>0</v>
      </c>
      <c r="K20" s="103">
        <f t="shared" ref="K20" si="134">J20*F20*B20</f>
        <v>0</v>
      </c>
      <c r="L20" s="109"/>
      <c r="M20" s="105">
        <f t="shared" si="58"/>
        <v>0</v>
      </c>
      <c r="N20" s="106">
        <f t="shared" ref="N20" si="135">M20*J20*B20</f>
        <v>0</v>
      </c>
      <c r="O20" s="105">
        <f t="shared" ref="O20" si="136">+M20*G20*B20</f>
        <v>0</v>
      </c>
      <c r="P20" s="105">
        <f t="shared" ref="P20" si="137">+M20*H20*B20</f>
        <v>0</v>
      </c>
      <c r="Q20" s="105">
        <f t="shared" ref="Q20" si="138">+M20*I20*B20</f>
        <v>0</v>
      </c>
      <c r="R20" s="105">
        <f t="shared" ref="R20" si="139">IF(D20="C",(F20/30*2.5*J20),IF(D20="FD",(F20/30*2.5*J20),0))</f>
        <v>0</v>
      </c>
      <c r="S20" s="103">
        <f t="shared" ref="S20" si="140">SUM(T20:V20)</f>
        <v>0</v>
      </c>
      <c r="T20" s="105">
        <f t="shared" ref="T20" si="141">IF(D20="C",(F20/30*2.5*G20*B20),IF(D20="FD",(F20/30*2.5*G20*B20),0))</f>
        <v>0</v>
      </c>
      <c r="U20" s="105">
        <f t="shared" ref="U20" si="142">IF(D20="C",(F20/30*2.5*H20*B20),IF(D20="FD",(F20/30*2.5*H20*B20),0))</f>
        <v>0</v>
      </c>
      <c r="V20" s="105">
        <f t="shared" ref="V20" si="143">IF(D20="C",(F20/30*2.5*I20*B20),IF(D20="FD",(F20/30*2.5*I20*B20),0))</f>
        <v>0</v>
      </c>
      <c r="W20" s="103">
        <f t="shared" si="68"/>
        <v>0</v>
      </c>
      <c r="X20" s="105">
        <f t="shared" ref="X20" si="144">IF(W20=0,0,W20*G20/J20)</f>
        <v>0</v>
      </c>
      <c r="Y20" s="105">
        <f t="shared" ref="Y20" si="145">IF(W20=0,0,W20*H20/J20)</f>
        <v>0</v>
      </c>
      <c r="Z20" s="105">
        <f t="shared" ref="Z20" si="146">IF(W20=0,0,W20*I20/J20)</f>
        <v>0</v>
      </c>
      <c r="AA20" s="103">
        <f t="shared" ref="AA20" si="147">IF(D20="C",(F20/30*J20/12*12*B20),0)</f>
        <v>0</v>
      </c>
      <c r="AB20" s="105">
        <f t="shared" ref="AB20" si="148">IF(D20="C",(F20/30*G20/12*12*B20),0)</f>
        <v>0</v>
      </c>
      <c r="AC20" s="105">
        <f t="shared" ref="AC20" si="149">IF(D20="C",(F20/30*H20/12*12*B20),0)</f>
        <v>0</v>
      </c>
      <c r="AD20" s="105">
        <f t="shared" ref="AD20" si="150">IF(D20="C",(F20/30*I20/12*12*B20),0)</f>
        <v>0</v>
      </c>
      <c r="AE20" s="106">
        <f t="shared" ref="AE20" si="151">+K20+N20+S20+W20+AA20</f>
        <v>0</v>
      </c>
    </row>
    <row r="21" spans="1:32">
      <c r="A21" s="99" t="str">
        <f>PRESSUPOST!B89</f>
        <v>03.02.12.00.</v>
      </c>
      <c r="B21" s="110">
        <f>PRESSUPOST!C89</f>
        <v>0</v>
      </c>
      <c r="C21" s="101" t="str">
        <f>PRESSUPOST!D89</f>
        <v xml:space="preserve">Guionistes </v>
      </c>
      <c r="D21" s="111">
        <f>PRESSUPOST!G89</f>
        <v>0</v>
      </c>
      <c r="E21" s="439" t="s">
        <v>218</v>
      </c>
      <c r="F21" s="102">
        <f>PRESSUPOST!F89</f>
        <v>0</v>
      </c>
      <c r="G21" s="102">
        <f>PRESSUPOST!H89</f>
        <v>0</v>
      </c>
      <c r="H21" s="102">
        <f>PRESSUPOST!I89</f>
        <v>0</v>
      </c>
      <c r="I21" s="102">
        <f>PRESSUPOST!J89</f>
        <v>0</v>
      </c>
      <c r="J21" s="102">
        <f t="shared" ref="J21:J25" si="152">SUM(G21:I21)</f>
        <v>0</v>
      </c>
      <c r="K21" s="103">
        <f t="shared" ref="K21:K25" si="153">J21*F21*B21</f>
        <v>0</v>
      </c>
      <c r="L21" s="109"/>
      <c r="M21" s="105">
        <f t="shared" si="58"/>
        <v>0</v>
      </c>
      <c r="N21" s="106">
        <f t="shared" ref="N21:N25" si="154">M21*J21*B21</f>
        <v>0</v>
      </c>
      <c r="O21" s="105">
        <f t="shared" ref="O21:O25" si="155">+M21*G21*B21</f>
        <v>0</v>
      </c>
      <c r="P21" s="105">
        <f t="shared" ref="P21:P25" si="156">+M21*H21*B21</f>
        <v>0</v>
      </c>
      <c r="Q21" s="105">
        <f t="shared" ref="Q21:Q25" si="157">+M21*I21*B21</f>
        <v>0</v>
      </c>
      <c r="R21" s="105">
        <f t="shared" ref="R21:R25" si="158">IF(D21="C",(F21/30*2.5*J21),IF(D21="FD",(F21/30*2.5*J21),0))</f>
        <v>0</v>
      </c>
      <c r="S21" s="103">
        <f t="shared" ref="S21:S25" si="159">SUM(T21:V21)</f>
        <v>0</v>
      </c>
      <c r="T21" s="105">
        <f t="shared" ref="T21:T25" si="160">IF(D21="C",(F21/30*2.5*G21*B21),IF(D21="FD",(F21/30*2.5*G21*B21),0))</f>
        <v>0</v>
      </c>
      <c r="U21" s="105">
        <f t="shared" ref="U21:U25" si="161">IF(D21="C",(F21/30*2.5*H21*B21),IF(D21="FD",(F21/30*2.5*H21*B21),0))</f>
        <v>0</v>
      </c>
      <c r="V21" s="105">
        <f t="shared" ref="V21:V25" si="162">IF(D21="C",(F21/30*2.5*I21*B21),IF(D21="FD",(F21/30*2.5*I21*B21),0))</f>
        <v>0</v>
      </c>
      <c r="W21" s="103">
        <f t="shared" si="68"/>
        <v>0</v>
      </c>
      <c r="X21" s="105">
        <f t="shared" ref="X21:X25" si="163">IF(W21=0,0,W21*G21/J21)</f>
        <v>0</v>
      </c>
      <c r="Y21" s="105">
        <f t="shared" ref="Y21:Y25" si="164">IF(W21=0,0,W21*H21/J21)</f>
        <v>0</v>
      </c>
      <c r="Z21" s="105">
        <f t="shared" ref="Z21:Z25" si="165">IF(W21=0,0,W21*I21/J21)</f>
        <v>0</v>
      </c>
      <c r="AA21" s="103">
        <f t="shared" ref="AA21:AA25" si="166">IF(D21="C",(F21/30*J21/12*12*B21),0)</f>
        <v>0</v>
      </c>
      <c r="AB21" s="105">
        <f t="shared" ref="AB21:AB25" si="167">IF(D21="C",(F21/30*G21/12*12*B21),0)</f>
        <v>0</v>
      </c>
      <c r="AC21" s="105">
        <f t="shared" ref="AC21:AC25" si="168">IF(D21="C",(F21/30*H21/12*12*B21),0)</f>
        <v>0</v>
      </c>
      <c r="AD21" s="105">
        <f t="shared" ref="AD21:AD25" si="169">IF(D21="C",(F21/30*I21/12*12*B21),0)</f>
        <v>0</v>
      </c>
      <c r="AE21" s="106">
        <f t="shared" ref="AE21:AE25" si="170">+K21+N21+S21+W21+AA21</f>
        <v>0</v>
      </c>
    </row>
    <row r="22" spans="1:32">
      <c r="A22" s="99" t="str">
        <f>PRESSUPOST!B90</f>
        <v>03.02.13.00.</v>
      </c>
      <c r="B22" s="110">
        <f>PRESSUPOST!C90</f>
        <v>0</v>
      </c>
      <c r="C22" s="101" t="str">
        <f>PRESSUPOST!D90</f>
        <v xml:space="preserve">Redactors/es </v>
      </c>
      <c r="D22" s="111">
        <f>PRESSUPOST!G90</f>
        <v>0</v>
      </c>
      <c r="E22" s="439" t="s">
        <v>218</v>
      </c>
      <c r="F22" s="102">
        <f>PRESSUPOST!F90</f>
        <v>0</v>
      </c>
      <c r="G22" s="102">
        <f>PRESSUPOST!H90</f>
        <v>0</v>
      </c>
      <c r="H22" s="102">
        <f>PRESSUPOST!I90</f>
        <v>0</v>
      </c>
      <c r="I22" s="102">
        <f>PRESSUPOST!J90</f>
        <v>0</v>
      </c>
      <c r="J22" s="102">
        <f t="shared" ref="J22" si="171">SUM(G22:I22)</f>
        <v>0</v>
      </c>
      <c r="K22" s="103">
        <f>J22*F22*B22</f>
        <v>0</v>
      </c>
      <c r="L22" s="109"/>
      <c r="M22" s="105">
        <f t="shared" si="58"/>
        <v>0</v>
      </c>
      <c r="N22" s="106">
        <f t="shared" ref="N22" si="172">M22*J22*B22</f>
        <v>0</v>
      </c>
      <c r="O22" s="105">
        <f t="shared" ref="O22" si="173">+M22*G22*B22</f>
        <v>0</v>
      </c>
      <c r="P22" s="105">
        <f t="shared" ref="P22" si="174">+M22*H22*B22</f>
        <v>0</v>
      </c>
      <c r="Q22" s="105">
        <f t="shared" ref="Q22" si="175">+M22*I22*B22</f>
        <v>0</v>
      </c>
      <c r="R22" s="105">
        <f t="shared" ref="R22" si="176">IF(D22="C",(F22/30*2.5*J22),IF(D22="FD",(F22/30*2.5*J22),0))</f>
        <v>0</v>
      </c>
      <c r="S22" s="103">
        <f t="shared" ref="S22" si="177">SUM(T22:V22)</f>
        <v>0</v>
      </c>
      <c r="T22" s="105">
        <f t="shared" ref="T22" si="178">IF(D22="C",(F22/30*2.5*G22*B22),IF(D22="FD",(F22/30*2.5*G22*B22),0))</f>
        <v>0</v>
      </c>
      <c r="U22" s="105">
        <f t="shared" ref="U22" si="179">IF(D22="C",(F22/30*2.5*H22*B22),IF(D22="FD",(F22/30*2.5*H22*B22),0))</f>
        <v>0</v>
      </c>
      <c r="V22" s="105">
        <f t="shared" ref="V22" si="180">IF(D22="C",(F22/30*2.5*I22*B22),IF(D22="FD",(F22/30*2.5*I22*B22),0))</f>
        <v>0</v>
      </c>
      <c r="W22" s="103">
        <f t="shared" si="68"/>
        <v>0</v>
      </c>
      <c r="X22" s="105">
        <f t="shared" ref="X22" si="181">IF(W22=0,0,W22*G22/J22)</f>
        <v>0</v>
      </c>
      <c r="Y22" s="105">
        <f t="shared" ref="Y22" si="182">IF(W22=0,0,W22*H22/J22)</f>
        <v>0</v>
      </c>
      <c r="Z22" s="105">
        <f t="shared" ref="Z22" si="183">IF(W22=0,0,W22*I22/J22)</f>
        <v>0</v>
      </c>
      <c r="AA22" s="103">
        <f t="shared" ref="AA22" si="184">IF(D22="C",(F22/30*J22/12*12*B22),0)</f>
        <v>0</v>
      </c>
      <c r="AB22" s="105">
        <f t="shared" ref="AB22" si="185">IF(D22="C",(F22/30*G22/12*12*B22),0)</f>
        <v>0</v>
      </c>
      <c r="AC22" s="105">
        <f t="shared" ref="AC22" si="186">IF(D22="C",(F22/30*H22/12*12*B22),0)</f>
        <v>0</v>
      </c>
      <c r="AD22" s="105">
        <f t="shared" ref="AD22" si="187">IF(D22="C",(F22/30*I22/12*12*B22),0)</f>
        <v>0</v>
      </c>
      <c r="AE22" s="106">
        <f t="shared" ref="AE22" si="188">+K22+N22+S22+W22+AA22</f>
        <v>0</v>
      </c>
    </row>
    <row r="23" spans="1:32">
      <c r="A23" s="99" t="str">
        <f>PRESSUPOST!B91</f>
        <v>03.02.14.00.</v>
      </c>
      <c r="B23" s="110">
        <f>PRESSUPOST!C91</f>
        <v>0</v>
      </c>
      <c r="C23" s="101" t="str">
        <f>PRESSUPOST!D91</f>
        <v>Reporters/es</v>
      </c>
      <c r="D23" s="111">
        <f>PRESSUPOST!G91</f>
        <v>0</v>
      </c>
      <c r="E23" s="439" t="s">
        <v>218</v>
      </c>
      <c r="F23" s="102">
        <f>PRESSUPOST!F91</f>
        <v>0</v>
      </c>
      <c r="G23" s="102">
        <f>PRESSUPOST!H91</f>
        <v>0</v>
      </c>
      <c r="H23" s="102">
        <f>PRESSUPOST!I91</f>
        <v>0</v>
      </c>
      <c r="I23" s="102">
        <f>PRESSUPOST!J91</f>
        <v>0</v>
      </c>
      <c r="J23" s="102">
        <f t="shared" si="152"/>
        <v>0</v>
      </c>
      <c r="K23" s="103">
        <f t="shared" si="153"/>
        <v>0</v>
      </c>
      <c r="L23" s="109"/>
      <c r="M23" s="105">
        <f t="shared" si="58"/>
        <v>0</v>
      </c>
      <c r="N23" s="106">
        <f t="shared" si="154"/>
        <v>0</v>
      </c>
      <c r="O23" s="105">
        <f t="shared" si="155"/>
        <v>0</v>
      </c>
      <c r="P23" s="105">
        <f t="shared" si="156"/>
        <v>0</v>
      </c>
      <c r="Q23" s="105">
        <f t="shared" si="157"/>
        <v>0</v>
      </c>
      <c r="R23" s="105">
        <f t="shared" si="158"/>
        <v>0</v>
      </c>
      <c r="S23" s="103">
        <f t="shared" si="159"/>
        <v>0</v>
      </c>
      <c r="T23" s="105">
        <f t="shared" si="160"/>
        <v>0</v>
      </c>
      <c r="U23" s="105">
        <f t="shared" si="161"/>
        <v>0</v>
      </c>
      <c r="V23" s="105">
        <f t="shared" si="162"/>
        <v>0</v>
      </c>
      <c r="W23" s="103">
        <f t="shared" si="68"/>
        <v>0</v>
      </c>
      <c r="X23" s="105">
        <f t="shared" si="163"/>
        <v>0</v>
      </c>
      <c r="Y23" s="105">
        <f t="shared" si="164"/>
        <v>0</v>
      </c>
      <c r="Z23" s="105">
        <f t="shared" si="165"/>
        <v>0</v>
      </c>
      <c r="AA23" s="103">
        <f t="shared" si="166"/>
        <v>0</v>
      </c>
      <c r="AB23" s="105">
        <f t="shared" si="167"/>
        <v>0</v>
      </c>
      <c r="AC23" s="105">
        <f t="shared" si="168"/>
        <v>0</v>
      </c>
      <c r="AD23" s="105">
        <f t="shared" si="169"/>
        <v>0</v>
      </c>
      <c r="AE23" s="106">
        <f t="shared" si="170"/>
        <v>0</v>
      </c>
    </row>
    <row r="24" spans="1:32">
      <c r="A24" s="99" t="str">
        <f>PRESSUPOST!B92</f>
        <v>03.02.15.00.</v>
      </c>
      <c r="B24" s="110">
        <f>PRESSUPOST!C92</f>
        <v>0</v>
      </c>
      <c r="C24" s="101" t="str">
        <f>PRESSUPOST!D92</f>
        <v>Coordinador/a de guió</v>
      </c>
      <c r="D24" s="111">
        <f>PRESSUPOST!G92</f>
        <v>0</v>
      </c>
      <c r="E24" s="439" t="s">
        <v>218</v>
      </c>
      <c r="F24" s="102">
        <f>PRESSUPOST!F92</f>
        <v>0</v>
      </c>
      <c r="G24" s="102">
        <f>PRESSUPOST!H92</f>
        <v>0</v>
      </c>
      <c r="H24" s="102">
        <f>PRESSUPOST!I92</f>
        <v>0</v>
      </c>
      <c r="I24" s="102">
        <f>PRESSUPOST!J92</f>
        <v>0</v>
      </c>
      <c r="J24" s="102">
        <f t="shared" ref="J24" si="189">SUM(G24:I24)</f>
        <v>0</v>
      </c>
      <c r="K24" s="103">
        <f t="shared" ref="K24" si="190">J24*F24*B24</f>
        <v>0</v>
      </c>
      <c r="L24" s="109"/>
      <c r="M24" s="105">
        <f t="shared" si="58"/>
        <v>0</v>
      </c>
      <c r="N24" s="106">
        <f t="shared" ref="N24" si="191">M24*J24*B24</f>
        <v>0</v>
      </c>
      <c r="O24" s="105">
        <f t="shared" ref="O24" si="192">+M24*G24*B24</f>
        <v>0</v>
      </c>
      <c r="P24" s="105">
        <f t="shared" ref="P24" si="193">+M24*H24*B24</f>
        <v>0</v>
      </c>
      <c r="Q24" s="105">
        <f t="shared" ref="Q24" si="194">+M24*I24*B24</f>
        <v>0</v>
      </c>
      <c r="R24" s="105">
        <f t="shared" ref="R24" si="195">IF(D24="C",(F24/30*2.5*J24),IF(D24="FD",(F24/30*2.5*J24),0))</f>
        <v>0</v>
      </c>
      <c r="S24" s="103">
        <f t="shared" ref="S24" si="196">SUM(T24:V24)</f>
        <v>0</v>
      </c>
      <c r="T24" s="105">
        <f t="shared" ref="T24" si="197">IF(D24="C",(F24/30*2.5*G24*B24),IF(D24="FD",(F24/30*2.5*G24*B24),0))</f>
        <v>0</v>
      </c>
      <c r="U24" s="105">
        <f t="shared" ref="U24" si="198">IF(D24="C",(F24/30*2.5*H24*B24),IF(D24="FD",(F24/30*2.5*H24*B24),0))</f>
        <v>0</v>
      </c>
      <c r="V24" s="105">
        <f t="shared" ref="V24" si="199">IF(D24="C",(F24/30*2.5*I24*B24),IF(D24="FD",(F24/30*2.5*I24*B24),0))</f>
        <v>0</v>
      </c>
      <c r="W24" s="103">
        <f t="shared" si="68"/>
        <v>0</v>
      </c>
      <c r="X24" s="105">
        <f t="shared" ref="X24" si="200">IF(W24=0,0,W24*G24/J24)</f>
        <v>0</v>
      </c>
      <c r="Y24" s="105">
        <f t="shared" ref="Y24" si="201">IF(W24=0,0,W24*H24/J24)</f>
        <v>0</v>
      </c>
      <c r="Z24" s="105">
        <f t="shared" ref="Z24" si="202">IF(W24=0,0,W24*I24/J24)</f>
        <v>0</v>
      </c>
      <c r="AA24" s="103">
        <f t="shared" ref="AA24" si="203">IF(D24="C",(F24/30*J24/12*12*B24),0)</f>
        <v>0</v>
      </c>
      <c r="AB24" s="105">
        <f t="shared" ref="AB24" si="204">IF(D24="C",(F24/30*G24/12*12*B24),0)</f>
        <v>0</v>
      </c>
      <c r="AC24" s="105">
        <f t="shared" ref="AC24" si="205">IF(D24="C",(F24/30*H24/12*12*B24),0)</f>
        <v>0</v>
      </c>
      <c r="AD24" s="105">
        <f t="shared" ref="AD24" si="206">IF(D24="C",(F24/30*I24/12*12*B24),0)</f>
        <v>0</v>
      </c>
      <c r="AE24" s="106">
        <f t="shared" ref="AE24" si="207">+K24+N24+S24+W24+AA24</f>
        <v>0</v>
      </c>
    </row>
    <row r="25" spans="1:32">
      <c r="A25" s="99" t="str">
        <f>PRESSUPOST!B93</f>
        <v>03.02.19.00.</v>
      </c>
      <c r="B25" s="110">
        <f>PRESSUPOST!C93</f>
        <v>0</v>
      </c>
      <c r="C25" s="101" t="str">
        <f>PRESSUPOST!D93</f>
        <v xml:space="preserve">Gestor/a de Xarxes Socials </v>
      </c>
      <c r="D25" s="111">
        <f>PRESSUPOST!G93</f>
        <v>0</v>
      </c>
      <c r="E25" s="439" t="s">
        <v>218</v>
      </c>
      <c r="F25" s="102">
        <f>PRESSUPOST!F93</f>
        <v>0</v>
      </c>
      <c r="G25" s="102">
        <f>PRESSUPOST!H93</f>
        <v>0</v>
      </c>
      <c r="H25" s="102">
        <f>PRESSUPOST!I93</f>
        <v>0</v>
      </c>
      <c r="I25" s="102">
        <f>PRESSUPOST!J93</f>
        <v>0</v>
      </c>
      <c r="J25" s="102">
        <f t="shared" si="152"/>
        <v>0</v>
      </c>
      <c r="K25" s="103">
        <f t="shared" si="153"/>
        <v>0</v>
      </c>
      <c r="L25" s="109"/>
      <c r="M25" s="105">
        <f t="shared" si="58"/>
        <v>0</v>
      </c>
      <c r="N25" s="106">
        <f t="shared" si="154"/>
        <v>0</v>
      </c>
      <c r="O25" s="105">
        <f t="shared" si="155"/>
        <v>0</v>
      </c>
      <c r="P25" s="105">
        <f t="shared" si="156"/>
        <v>0</v>
      </c>
      <c r="Q25" s="105">
        <f t="shared" si="157"/>
        <v>0</v>
      </c>
      <c r="R25" s="105">
        <f t="shared" si="158"/>
        <v>0</v>
      </c>
      <c r="S25" s="103">
        <f t="shared" si="159"/>
        <v>0</v>
      </c>
      <c r="T25" s="105">
        <f t="shared" si="160"/>
        <v>0</v>
      </c>
      <c r="U25" s="105">
        <f t="shared" si="161"/>
        <v>0</v>
      </c>
      <c r="V25" s="105">
        <f t="shared" si="162"/>
        <v>0</v>
      </c>
      <c r="W25" s="103">
        <f t="shared" si="68"/>
        <v>0</v>
      </c>
      <c r="X25" s="105">
        <f t="shared" si="163"/>
        <v>0</v>
      </c>
      <c r="Y25" s="105">
        <f t="shared" si="164"/>
        <v>0</v>
      </c>
      <c r="Z25" s="105">
        <f t="shared" si="165"/>
        <v>0</v>
      </c>
      <c r="AA25" s="103">
        <f t="shared" si="166"/>
        <v>0</v>
      </c>
      <c r="AB25" s="105">
        <f t="shared" si="167"/>
        <v>0</v>
      </c>
      <c r="AC25" s="105">
        <f t="shared" si="168"/>
        <v>0</v>
      </c>
      <c r="AD25" s="105">
        <f t="shared" si="169"/>
        <v>0</v>
      </c>
      <c r="AE25" s="106">
        <f t="shared" si="170"/>
        <v>0</v>
      </c>
    </row>
    <row r="26" spans="1:32">
      <c r="A26" s="99" t="str">
        <f>PRESSUPOST!B94</f>
        <v>03.02.20.00.</v>
      </c>
      <c r="B26" s="110">
        <f>PRESSUPOST!C94</f>
        <v>0</v>
      </c>
      <c r="C26" s="101">
        <f>PRESSUPOST!D94</f>
        <v>0</v>
      </c>
      <c r="D26" s="111">
        <f>PRESSUPOST!G94</f>
        <v>0</v>
      </c>
      <c r="E26" s="439" t="s">
        <v>218</v>
      </c>
      <c r="F26" s="102">
        <f>PRESSUPOST!F94</f>
        <v>0</v>
      </c>
      <c r="G26" s="102">
        <f>PRESSUPOST!H94</f>
        <v>0</v>
      </c>
      <c r="H26" s="102">
        <f>PRESSUPOST!I94</f>
        <v>0</v>
      </c>
      <c r="I26" s="102">
        <f>PRESSUPOST!J94</f>
        <v>0</v>
      </c>
      <c r="J26" s="102">
        <f t="shared" ref="J26" si="208">SUM(G26:I26)</f>
        <v>0</v>
      </c>
      <c r="K26" s="103">
        <f t="shared" ref="K26" si="209">J26*F26*B26</f>
        <v>0</v>
      </c>
      <c r="L26" s="109"/>
      <c r="M26" s="105">
        <f t="shared" ref="M26" si="210">IF(D26="C",IF(F26&lt;$M$5,F26*0.3327,$M$5*0.3327),IF(D26="F",IF(F26&lt;$M$5,F26*0.314,$M$5*0.314),IF(D26="FD",IF(F26&lt;$M$5,F26*0.314,$M$5*0.314),IF(D26="M",0,0))))</f>
        <v>0</v>
      </c>
      <c r="N26" s="106">
        <f t="shared" ref="N26" si="211">M26*J26*B26</f>
        <v>0</v>
      </c>
      <c r="O26" s="105">
        <f t="shared" ref="O26" si="212">+M26*G26*B26</f>
        <v>0</v>
      </c>
      <c r="P26" s="105">
        <f t="shared" ref="P26" si="213">+M26*H26*B26</f>
        <v>0</v>
      </c>
      <c r="Q26" s="105">
        <f t="shared" ref="Q26" si="214">+M26*I26*B26</f>
        <v>0</v>
      </c>
      <c r="R26" s="105">
        <f t="shared" ref="R26" si="215">IF(D26="C",(F26/30*2.5*J26),IF(D26="FD",(F26/30*2.5*J26),0))</f>
        <v>0</v>
      </c>
      <c r="S26" s="103">
        <f t="shared" ref="S26" si="216">SUM(T26:V26)</f>
        <v>0</v>
      </c>
      <c r="T26" s="105">
        <f t="shared" ref="T26" si="217">IF(D26="C",(F26/30*2.5*G26*B26),IF(D26="FD",(F26/30*2.5*G26*B26),0))</f>
        <v>0</v>
      </c>
      <c r="U26" s="105">
        <f t="shared" ref="U26" si="218">IF(D26="C",(F26/30*2.5*H26*B26),IF(D26="FD",(F26/30*2.5*H26*B26),0))</f>
        <v>0</v>
      </c>
      <c r="V26" s="105">
        <f t="shared" ref="V26" si="219">IF(D26="C",(F26/30*2.5*I26*B26),IF(D26="FD",(F26/30*2.5*I26*B26),0))</f>
        <v>0</v>
      </c>
      <c r="W26" s="103">
        <f t="shared" si="68"/>
        <v>0</v>
      </c>
      <c r="X26" s="105">
        <f t="shared" ref="X26" si="220">IF(W26=0,0,W26*G26/J26)</f>
        <v>0</v>
      </c>
      <c r="Y26" s="105">
        <f t="shared" ref="Y26" si="221">IF(W26=0,0,W26*H26/J26)</f>
        <v>0</v>
      </c>
      <c r="Z26" s="105">
        <f t="shared" ref="Z26" si="222">IF(W26=0,0,W26*I26/J26)</f>
        <v>0</v>
      </c>
      <c r="AA26" s="103">
        <f t="shared" ref="AA26" si="223">IF(D26="C",(F26/30*J26/12*12*B26),0)</f>
        <v>0</v>
      </c>
      <c r="AB26" s="105">
        <f t="shared" ref="AB26" si="224">IF(D26="C",(F26/30*G26/12*12*B26),0)</f>
        <v>0</v>
      </c>
      <c r="AC26" s="105">
        <f t="shared" ref="AC26" si="225">IF(D26="C",(F26/30*H26/12*12*B26),0)</f>
        <v>0</v>
      </c>
      <c r="AD26" s="105">
        <f t="shared" ref="AD26" si="226">IF(D26="C",(F26/30*I26/12*12*B26),0)</f>
        <v>0</v>
      </c>
      <c r="AE26" s="106">
        <f t="shared" ref="AE26" si="227">+K26+N26+S26+W26+AA26</f>
        <v>0</v>
      </c>
    </row>
    <row r="27" spans="1:32" s="98" customFormat="1">
      <c r="A27" s="46" t="str">
        <f>PRESSUPOST!B96</f>
        <v>03.09.00.00.</v>
      </c>
      <c r="B27" s="39" t="str">
        <f>PRESSUPOST!C96</f>
        <v>Núm</v>
      </c>
      <c r="C27" s="47" t="str">
        <f>PRESSUPOST!D96</f>
        <v>So</v>
      </c>
      <c r="D27" s="56"/>
      <c r="E27" s="440"/>
      <c r="F27" s="47"/>
      <c r="G27" s="47"/>
      <c r="H27" s="47"/>
      <c r="I27" s="47"/>
      <c r="J27" s="47"/>
      <c r="K27" s="48">
        <f>SUM(K28:K30)</f>
        <v>0</v>
      </c>
      <c r="L27" s="49">
        <f>SUM(L29:L30)</f>
        <v>0</v>
      </c>
      <c r="M27" s="48">
        <f t="shared" ref="M27:AE27" si="228">SUM(M28:M30)</f>
        <v>0</v>
      </c>
      <c r="N27" s="48">
        <f t="shared" si="228"/>
        <v>0</v>
      </c>
      <c r="O27" s="48">
        <f t="shared" si="228"/>
        <v>0</v>
      </c>
      <c r="P27" s="48">
        <f t="shared" si="228"/>
        <v>0</v>
      </c>
      <c r="Q27" s="48">
        <f t="shared" si="228"/>
        <v>0</v>
      </c>
      <c r="R27" s="48">
        <f t="shared" si="228"/>
        <v>0</v>
      </c>
      <c r="S27" s="48">
        <f t="shared" si="228"/>
        <v>0</v>
      </c>
      <c r="T27" s="48">
        <f t="shared" si="228"/>
        <v>0</v>
      </c>
      <c r="U27" s="48">
        <f>SUM(U28:U30)</f>
        <v>0</v>
      </c>
      <c r="V27" s="48">
        <f t="shared" si="228"/>
        <v>0</v>
      </c>
      <c r="W27" s="48">
        <f t="shared" si="228"/>
        <v>0</v>
      </c>
      <c r="X27" s="48">
        <f t="shared" si="228"/>
        <v>0</v>
      </c>
      <c r="Y27" s="48">
        <f t="shared" si="228"/>
        <v>0</v>
      </c>
      <c r="Z27" s="48">
        <f t="shared" si="228"/>
        <v>0</v>
      </c>
      <c r="AA27" s="48">
        <f t="shared" si="228"/>
        <v>0</v>
      </c>
      <c r="AB27" s="48">
        <f t="shared" si="228"/>
        <v>0</v>
      </c>
      <c r="AC27" s="48">
        <f t="shared" si="228"/>
        <v>0</v>
      </c>
      <c r="AD27" s="48">
        <f t="shared" si="228"/>
        <v>0</v>
      </c>
      <c r="AE27" s="48">
        <f t="shared" si="228"/>
        <v>0</v>
      </c>
      <c r="AF27" s="97"/>
    </row>
    <row r="28" spans="1:32">
      <c r="A28" s="99" t="str">
        <f>PRESSUPOST!B97</f>
        <v>03.09.06.00.</v>
      </c>
      <c r="B28" s="110">
        <f>PRESSUPOST!C97</f>
        <v>0</v>
      </c>
      <c r="C28" s="101" t="str">
        <f>PRESSUPOST!D97</f>
        <v>Realitzador sonor</v>
      </c>
      <c r="D28" s="111">
        <f>PRESSUPOST!G97</f>
        <v>0</v>
      </c>
      <c r="E28" s="439" t="s">
        <v>218</v>
      </c>
      <c r="F28" s="102">
        <f>PRESSUPOST!F97</f>
        <v>0</v>
      </c>
      <c r="G28" s="102">
        <f>PRESSUPOST!H97</f>
        <v>0</v>
      </c>
      <c r="H28" s="102">
        <f>PRESSUPOST!I97</f>
        <v>0</v>
      </c>
      <c r="I28" s="102">
        <f>PRESSUPOST!J97</f>
        <v>0</v>
      </c>
      <c r="J28" s="102">
        <f t="shared" ref="J28" si="229">SUM(G28:I28)</f>
        <v>0</v>
      </c>
      <c r="K28" s="103">
        <f t="shared" ref="K28" si="230">J28*F28*B28</f>
        <v>0</v>
      </c>
      <c r="L28" s="109"/>
      <c r="M28" s="105">
        <f>IF(D28="C",IF(F28&lt;$M$5,F28*0.3327,$M$5*0.3327),IF(D28="F",IF(F28&lt;$M$5,F28*0.314,$M$5*0.314),IF(D28="FD",IF(F28&lt;$M$5,F28*0.314,$M$5*0.314),IF(D28="M",0,0))))</f>
        <v>0</v>
      </c>
      <c r="N28" s="106">
        <f t="shared" ref="N28" si="231">M28*J28*B28</f>
        <v>0</v>
      </c>
      <c r="O28" s="105">
        <f t="shared" ref="O28" si="232">+M28*G28*B28</f>
        <v>0</v>
      </c>
      <c r="P28" s="105">
        <f t="shared" ref="P28" si="233">+M28*H28*B28</f>
        <v>0</v>
      </c>
      <c r="Q28" s="105">
        <f t="shared" ref="Q28" si="234">+M28*I28*B28</f>
        <v>0</v>
      </c>
      <c r="R28" s="105">
        <f t="shared" ref="R28" si="235">IF(D28="C",(F28/30*2.5*J28),IF(D28="FD",(F28/30*2.5*J28),0))</f>
        <v>0</v>
      </c>
      <c r="S28" s="103">
        <f t="shared" ref="S28" si="236">SUM(T28:V28)</f>
        <v>0</v>
      </c>
      <c r="T28" s="105">
        <f t="shared" ref="T28" si="237">IF(D28="C",(F28/30*2.5*G28*B28),IF(D28="FD",(F28/30*2.5*G28*B28),0))</f>
        <v>0</v>
      </c>
      <c r="U28" s="105">
        <f t="shared" ref="U28" si="238">IF(D28="C",(F28/30*2.5*H28*B28),IF(D28="FD",(F28/30*2.5*H28*B28),0))</f>
        <v>0</v>
      </c>
      <c r="V28" s="105">
        <f t="shared" ref="V28" si="239">IF(D28="C",(F28/30*2.5*I28*B28),IF(D28="FD",(F28/30*2.5*I28*B28),0))</f>
        <v>0</v>
      </c>
      <c r="W28" s="103">
        <f>IF(D28="C",IF(R28&lt;$M$5*2.5*J28/30,R28*0.3327*B28,$M$5*2.5*J28/30*0.3327*B28),IF(D28="FD",IF(R28&lt;$M$5*2.5*J28/30,R28*0.314*B28,$M$5*2.5*J28/30*0.314*B28),0))</f>
        <v>0</v>
      </c>
      <c r="X28" s="105">
        <f t="shared" ref="X28" si="240">IF(W28=0,0,W28*G28/J28)</f>
        <v>0</v>
      </c>
      <c r="Y28" s="105">
        <f t="shared" ref="Y28" si="241">IF(W28=0,0,W28*H28/J28)</f>
        <v>0</v>
      </c>
      <c r="Z28" s="105">
        <f t="shared" ref="Z28" si="242">IF(W28=0,0,W28*I28/J28)</f>
        <v>0</v>
      </c>
      <c r="AA28" s="103">
        <f t="shared" ref="AA28" si="243">IF(D28="C",(F28/30*J28/12*12*B28),0)</f>
        <v>0</v>
      </c>
      <c r="AB28" s="105">
        <f t="shared" ref="AB28" si="244">IF(D28="C",(F28/30*G28/12*12*B28),0)</f>
        <v>0</v>
      </c>
      <c r="AC28" s="105">
        <f t="shared" ref="AC28" si="245">IF(D28="C",(F28/30*H28/12*12*B28),0)</f>
        <v>0</v>
      </c>
      <c r="AD28" s="105">
        <f t="shared" ref="AD28" si="246">IF(D28="C",(F28/30*I28/12*12*B28),0)</f>
        <v>0</v>
      </c>
      <c r="AE28" s="106">
        <f t="shared" ref="AE28" si="247">+K28+N28+S28+W28+AA28</f>
        <v>0</v>
      </c>
    </row>
    <row r="29" spans="1:32">
      <c r="A29" s="99" t="str">
        <f>PRESSUPOST!B98</f>
        <v>03.09.07.00.</v>
      </c>
      <c r="B29" s="110">
        <f>PRESSUPOST!C98</f>
        <v>0</v>
      </c>
      <c r="C29" s="101" t="str">
        <f>PRESSUPOST!D98</f>
        <v>Tècnic àudios</v>
      </c>
      <c r="D29" s="111">
        <f>PRESSUPOST!G98</f>
        <v>0</v>
      </c>
      <c r="E29" s="439" t="s">
        <v>218</v>
      </c>
      <c r="F29" s="102">
        <f>PRESSUPOST!F98</f>
        <v>0</v>
      </c>
      <c r="G29" s="102">
        <f>PRESSUPOST!H98</f>
        <v>0</v>
      </c>
      <c r="H29" s="102">
        <f>PRESSUPOST!I98</f>
        <v>0</v>
      </c>
      <c r="I29" s="102">
        <f>PRESSUPOST!J98</f>
        <v>0</v>
      </c>
      <c r="J29" s="102">
        <f t="shared" ref="J29" si="248">SUM(G29:I29)</f>
        <v>0</v>
      </c>
      <c r="K29" s="103">
        <f t="shared" ref="K29" si="249">J29*F29*B29</f>
        <v>0</v>
      </c>
      <c r="L29" s="109"/>
      <c r="M29" s="105">
        <f t="shared" ref="M29:M30" si="250">IF(D29="C",IF(F29&lt;$M$5,F29*0.3327,$M$5*0.3327),IF(D29="F",IF(F29&lt;$M$5,F29*0.314,$M$5*0.314),IF(D29="FD",IF(F29&lt;$M$5,F29*0.314,$M$5*0.314),IF(D29="M",0,0))))</f>
        <v>0</v>
      </c>
      <c r="N29" s="106">
        <f t="shared" ref="N29" si="251">M29*J29*B29</f>
        <v>0</v>
      </c>
      <c r="O29" s="105">
        <f t="shared" ref="O29" si="252">+M29*G29*B29</f>
        <v>0</v>
      </c>
      <c r="P29" s="105">
        <f t="shared" ref="P29" si="253">+M29*H29*B29</f>
        <v>0</v>
      </c>
      <c r="Q29" s="105">
        <f t="shared" ref="Q29" si="254">+M29*I29*B29</f>
        <v>0</v>
      </c>
      <c r="R29" s="105">
        <f t="shared" ref="R29" si="255">IF(D29="C",(F29/30*2.5*J29),IF(D29="FD",(F29/30*2.5*J29),0))</f>
        <v>0</v>
      </c>
      <c r="S29" s="103">
        <f t="shared" ref="S29" si="256">SUM(T29:V29)</f>
        <v>0</v>
      </c>
      <c r="T29" s="105">
        <f t="shared" ref="T29" si="257">IF(D29="C",(F29/30*2.5*G29*B29),IF(D29="FD",(F29/30*2.5*G29*B29),0))</f>
        <v>0</v>
      </c>
      <c r="U29" s="105">
        <f t="shared" ref="U29" si="258">IF(D29="C",(F29/30*2.5*H29*B29),IF(D29="FD",(F29/30*2.5*H29*B29),0))</f>
        <v>0</v>
      </c>
      <c r="V29" s="105">
        <f t="shared" ref="V29" si="259">IF(D29="C",(F29/30*2.5*I29*B29),IF(D29="FD",(F29/30*2.5*I29*B29),0))</f>
        <v>0</v>
      </c>
      <c r="W29" s="103">
        <f t="shared" ref="W29:W30" si="260">IF(D29="C",IF(R29&lt;$M$5*2.5*J29/30,R29*0.3327*B29,$M$5*2.5*J29/30*0.3327*B29),IF(D29="FD",IF(R29&lt;$M$5*2.5*J29/30,R29*0.314*B29,$M$5*2.5*J29/30*0.314*B29),0))</f>
        <v>0</v>
      </c>
      <c r="X29" s="105">
        <f t="shared" ref="X29" si="261">IF(W29=0,0,W29*G29/J29)</f>
        <v>0</v>
      </c>
      <c r="Y29" s="105">
        <f t="shared" ref="Y29" si="262">IF(W29=0,0,W29*H29/J29)</f>
        <v>0</v>
      </c>
      <c r="Z29" s="105">
        <f t="shared" ref="Z29" si="263">IF(W29=0,0,W29*I29/J29)</f>
        <v>0</v>
      </c>
      <c r="AA29" s="103">
        <f t="shared" ref="AA29" si="264">IF(D29="C",(F29/30*J29/12*12*B29),0)</f>
        <v>0</v>
      </c>
      <c r="AB29" s="105">
        <f t="shared" ref="AB29" si="265">IF(D29="C",(F29/30*G29/12*12*B29),0)</f>
        <v>0</v>
      </c>
      <c r="AC29" s="105">
        <f t="shared" ref="AC29" si="266">IF(D29="C",(F29/30*H29/12*12*B29),0)</f>
        <v>0</v>
      </c>
      <c r="AD29" s="105">
        <f t="shared" ref="AD29" si="267">IF(D29="C",(F29/30*I29/12*12*B29),0)</f>
        <v>0</v>
      </c>
      <c r="AE29" s="106">
        <f t="shared" ref="AE29" si="268">+K29+N29+S29+W29+AA29</f>
        <v>0</v>
      </c>
    </row>
    <row r="30" spans="1:32">
      <c r="A30" s="99" t="str">
        <f>PRESSUPOST!B99</f>
        <v>03.09.08.00.</v>
      </c>
      <c r="B30" s="110">
        <f>PRESSUPOST!C99</f>
        <v>0</v>
      </c>
      <c r="C30" s="101">
        <f>PRESSUPOST!D99</f>
        <v>0</v>
      </c>
      <c r="D30" s="108">
        <f>PRESSUPOST!G99</f>
        <v>0</v>
      </c>
      <c r="E30" s="439" t="s">
        <v>218</v>
      </c>
      <c r="F30" s="102">
        <f>PRESSUPOST!F99</f>
        <v>0</v>
      </c>
      <c r="G30" s="102">
        <f>PRESSUPOST!H99</f>
        <v>0</v>
      </c>
      <c r="H30" s="102">
        <f>PRESSUPOST!I99</f>
        <v>0</v>
      </c>
      <c r="I30" s="102">
        <f>PRESSUPOST!J99</f>
        <v>0</v>
      </c>
      <c r="J30" s="102">
        <f t="shared" ref="J30" si="269">SUM(G30:I30)</f>
        <v>0</v>
      </c>
      <c r="K30" s="103">
        <f t="shared" ref="K30" si="270">J30*F30*B30</f>
        <v>0</v>
      </c>
      <c r="L30" s="109"/>
      <c r="M30" s="105">
        <f t="shared" si="250"/>
        <v>0</v>
      </c>
      <c r="N30" s="106">
        <f t="shared" ref="N30" si="271">M30*J30*B30</f>
        <v>0</v>
      </c>
      <c r="O30" s="105">
        <f t="shared" ref="O30" si="272">+M30*G30*B30</f>
        <v>0</v>
      </c>
      <c r="P30" s="105">
        <f t="shared" ref="P30" si="273">+M30*H30*B30</f>
        <v>0</v>
      </c>
      <c r="Q30" s="105">
        <f t="shared" ref="Q30" si="274">+M30*I30*B30</f>
        <v>0</v>
      </c>
      <c r="R30" s="105">
        <f t="shared" ref="R30" si="275">IF(D30="C",(F30/30*2.5*J30),IF(D30="FD",(F30/30*2.5*J30),0))</f>
        <v>0</v>
      </c>
      <c r="S30" s="103">
        <f t="shared" ref="S30" si="276">SUM(T30:V30)</f>
        <v>0</v>
      </c>
      <c r="T30" s="105">
        <f t="shared" ref="T30" si="277">IF(D30="C",(F30/30*2.5*G30*B30),IF(D30="FD",(F30/30*2.5*G30*B30),0))</f>
        <v>0</v>
      </c>
      <c r="U30" s="105">
        <f t="shared" ref="U30" si="278">IF(D30="C",(F30/30*2.5*H30*B30),IF(D30="FD",(F30/30*2.5*H30*B30),0))</f>
        <v>0</v>
      </c>
      <c r="V30" s="105">
        <f t="shared" ref="V30" si="279">IF(D30="C",(F30/30*2.5*I30*B30),IF(D30="FD",(F30/30*2.5*I30*B30),0))</f>
        <v>0</v>
      </c>
      <c r="W30" s="103">
        <f t="shared" si="260"/>
        <v>0</v>
      </c>
      <c r="X30" s="105">
        <f t="shared" ref="X30" si="280">IF(W30=0,0,W30*G30/J30)</f>
        <v>0</v>
      </c>
      <c r="Y30" s="105">
        <f t="shared" ref="Y30" si="281">IF(W30=0,0,W30*H30/J30)</f>
        <v>0</v>
      </c>
      <c r="Z30" s="105">
        <f t="shared" ref="Z30" si="282">IF(W30=0,0,W30*I30/J30)</f>
        <v>0</v>
      </c>
      <c r="AA30" s="103">
        <f t="shared" ref="AA30" si="283">IF(D30="C",(F30/30*J30/12*12*B30),0)</f>
        <v>0</v>
      </c>
      <c r="AB30" s="105">
        <f t="shared" ref="AB30" si="284">IF(D30="C",(F30/30*G30/12*12*B30),0)</f>
        <v>0</v>
      </c>
      <c r="AC30" s="105">
        <f t="shared" ref="AC30" si="285">IF(D30="C",(F30/30*H30/12*12*B30),0)</f>
        <v>0</v>
      </c>
      <c r="AD30" s="105">
        <f t="shared" ref="AD30" si="286">IF(D30="C",(F30/30*I30/12*12*B30),0)</f>
        <v>0</v>
      </c>
      <c r="AE30" s="106">
        <f t="shared" ref="AE30" si="287">+K30+N30+S30+W30+AA30</f>
        <v>0</v>
      </c>
    </row>
    <row r="31" spans="1:32" ht="19.5" customHeight="1">
      <c r="A31" s="19"/>
      <c r="B31" s="20"/>
      <c r="C31" s="40" t="s">
        <v>130</v>
      </c>
      <c r="D31" s="41"/>
      <c r="E31" s="431"/>
      <c r="F31" s="41"/>
      <c r="G31" s="41"/>
      <c r="H31" s="41"/>
      <c r="I31" s="41"/>
      <c r="J31" s="42"/>
      <c r="K31" s="45">
        <f>K27+K14+K9</f>
        <v>0</v>
      </c>
      <c r="L31" s="43" t="e">
        <f>+#REF!+#REF!+#REF!+L27+#REF!+#REF!+#REF!+#REF!+#REF!+L14+L9+#REF!</f>
        <v>#REF!</v>
      </c>
      <c r="M31" s="44">
        <f>M27+M14+M9</f>
        <v>0</v>
      </c>
      <c r="N31" s="44">
        <f t="shared" ref="N31:AE31" si="288">N27+N14+N9</f>
        <v>0</v>
      </c>
      <c r="O31" s="44">
        <f t="shared" si="288"/>
        <v>0</v>
      </c>
      <c r="P31" s="44">
        <f t="shared" si="288"/>
        <v>0</v>
      </c>
      <c r="Q31" s="44">
        <f t="shared" si="288"/>
        <v>0</v>
      </c>
      <c r="R31" s="44">
        <f t="shared" si="288"/>
        <v>0</v>
      </c>
      <c r="S31" s="44">
        <f t="shared" si="288"/>
        <v>0</v>
      </c>
      <c r="T31" s="44">
        <f t="shared" si="288"/>
        <v>0</v>
      </c>
      <c r="U31" s="44">
        <f t="shared" si="288"/>
        <v>0</v>
      </c>
      <c r="V31" s="44">
        <f t="shared" si="288"/>
        <v>0</v>
      </c>
      <c r="W31" s="44">
        <f t="shared" si="288"/>
        <v>0</v>
      </c>
      <c r="X31" s="44">
        <f t="shared" si="288"/>
        <v>0</v>
      </c>
      <c r="Y31" s="44">
        <f t="shared" si="288"/>
        <v>0</v>
      </c>
      <c r="Z31" s="44">
        <f t="shared" si="288"/>
        <v>0</v>
      </c>
      <c r="AA31" s="44">
        <f t="shared" si="288"/>
        <v>0</v>
      </c>
      <c r="AB31" s="44">
        <f t="shared" si="288"/>
        <v>0</v>
      </c>
      <c r="AC31" s="44">
        <f t="shared" si="288"/>
        <v>0</v>
      </c>
      <c r="AD31" s="44">
        <f t="shared" si="288"/>
        <v>0</v>
      </c>
      <c r="AE31" s="44">
        <f t="shared" si="288"/>
        <v>0</v>
      </c>
      <c r="AF31" s="107"/>
    </row>
    <row r="32" spans="1:32" ht="17.25" customHeight="1">
      <c r="A32" s="50" t="str">
        <f>PRESSUPOST!B101</f>
        <v>03.13.00.00.</v>
      </c>
      <c r="B32" s="54"/>
      <c r="C32" s="51" t="str">
        <f>PRESSUPOST!D101</f>
        <v>SEGURETAT SOCIAL EQUIP TÈCNIC</v>
      </c>
      <c r="D32" s="114"/>
      <c r="E32" s="432"/>
      <c r="F32" s="114"/>
      <c r="G32" s="114"/>
      <c r="H32" s="114"/>
      <c r="I32" s="114"/>
      <c r="J32" s="114"/>
      <c r="K32" s="52">
        <f>N31+W31</f>
        <v>0</v>
      </c>
    </row>
    <row r="33" spans="1:19" s="98" customFormat="1" ht="19.5" customHeight="1">
      <c r="A33" s="50" t="str">
        <f>PRESSUPOST!B102</f>
        <v>03.13.01.00</v>
      </c>
      <c r="B33" s="55"/>
      <c r="C33" s="53" t="str">
        <f>PRESSUPOST!D102</f>
        <v>Import Total Vacances d'EQUIP TÈCNIC</v>
      </c>
      <c r="D33" s="115"/>
      <c r="E33" s="433"/>
      <c r="F33" s="115"/>
      <c r="G33" s="115"/>
      <c r="H33" s="115"/>
      <c r="I33" s="115"/>
      <c r="J33" s="116"/>
      <c r="K33" s="52">
        <f>S31</f>
        <v>0</v>
      </c>
    </row>
    <row r="34" spans="1:19" s="98" customFormat="1" ht="19.5" customHeight="1">
      <c r="A34" s="58" t="str">
        <f>PRESSUPOST!B103</f>
        <v>03.13.02.00</v>
      </c>
      <c r="B34" s="55"/>
      <c r="C34" s="59" t="str">
        <f>PRESSUPOST!D103</f>
        <v>Import Total Quitances EQUIP TÈCNIC</v>
      </c>
      <c r="D34" s="117"/>
      <c r="E34" s="434"/>
      <c r="F34" s="117"/>
      <c r="G34" s="117"/>
      <c r="H34" s="117"/>
      <c r="I34" s="117"/>
      <c r="J34" s="118"/>
      <c r="K34" s="60">
        <f>AA31</f>
        <v>0</v>
      </c>
    </row>
    <row r="35" spans="1:19" s="98" customFormat="1" ht="23.25" customHeight="1">
      <c r="A35" s="61" t="s">
        <v>12</v>
      </c>
      <c r="B35" s="62"/>
      <c r="C35" s="119" t="s">
        <v>149</v>
      </c>
      <c r="D35" s="120"/>
      <c r="E35" s="435"/>
      <c r="F35" s="120"/>
      <c r="G35" s="120"/>
      <c r="H35" s="120"/>
      <c r="I35" s="120"/>
      <c r="J35" s="121"/>
      <c r="K35" s="57">
        <f>AE31</f>
        <v>0</v>
      </c>
    </row>
    <row r="38" spans="1:19" ht="13.5" thickBot="1"/>
    <row r="39" spans="1:19" ht="13.5" thickBot="1">
      <c r="B39" s="923" t="s">
        <v>329</v>
      </c>
      <c r="C39" s="924"/>
      <c r="D39" s="924"/>
      <c r="E39" s="924"/>
      <c r="F39" s="925"/>
      <c r="G39" s="79"/>
      <c r="H39" s="81"/>
      <c r="I39" s="82"/>
      <c r="J39" s="68"/>
      <c r="K39" s="69"/>
      <c r="L39" s="68"/>
      <c r="M39" s="68"/>
      <c r="N39" s="68"/>
      <c r="O39" s="68"/>
      <c r="P39" s="68"/>
      <c r="Q39" s="68"/>
      <c r="R39" s="68"/>
      <c r="S39" s="68"/>
    </row>
    <row r="40" spans="1:19">
      <c r="B40" s="77" t="s">
        <v>140</v>
      </c>
      <c r="C40" s="80" t="s">
        <v>421</v>
      </c>
      <c r="D40" s="69"/>
      <c r="E40" s="437"/>
      <c r="F40" s="81"/>
      <c r="G40" s="79"/>
      <c r="H40" s="81"/>
      <c r="I40" s="82"/>
      <c r="J40" s="68"/>
      <c r="K40" s="69"/>
      <c r="L40" s="68"/>
      <c r="M40" s="68"/>
      <c r="N40" s="68"/>
      <c r="O40" s="68"/>
      <c r="P40" s="68"/>
      <c r="Q40" s="68"/>
      <c r="R40" s="68"/>
      <c r="S40" s="68"/>
    </row>
    <row r="41" spans="1:19" ht="13.5" thickBot="1">
      <c r="B41" s="77" t="s">
        <v>141</v>
      </c>
      <c r="C41" s="80" t="s">
        <v>330</v>
      </c>
      <c r="D41" s="69"/>
      <c r="E41" s="437"/>
      <c r="F41" s="81"/>
      <c r="G41" s="79"/>
      <c r="H41" s="81"/>
      <c r="I41" s="82"/>
      <c r="J41" s="68"/>
      <c r="K41" s="69"/>
      <c r="L41" s="68"/>
      <c r="M41" s="68"/>
      <c r="N41" s="68"/>
      <c r="O41" s="68"/>
      <c r="P41" s="68"/>
      <c r="Q41" s="68"/>
      <c r="R41" s="68"/>
      <c r="S41" s="68"/>
    </row>
    <row r="42" spans="1:19" ht="16.5" customHeight="1">
      <c r="B42" s="907" t="s">
        <v>135</v>
      </c>
      <c r="C42" s="197" t="s">
        <v>145</v>
      </c>
      <c r="D42" s="68"/>
      <c r="E42" s="438"/>
      <c r="F42" s="68"/>
      <c r="G42" s="79"/>
      <c r="H42" s="81"/>
      <c r="I42" s="82"/>
      <c r="J42" s="68"/>
      <c r="K42" s="69"/>
      <c r="L42" s="68"/>
      <c r="M42" s="68"/>
      <c r="N42" s="68"/>
      <c r="O42" s="68"/>
      <c r="P42" s="68"/>
      <c r="Q42" s="68"/>
      <c r="R42" s="68"/>
      <c r="S42" s="68"/>
    </row>
    <row r="43" spans="1:19">
      <c r="B43" s="908"/>
      <c r="C43" s="198" t="s">
        <v>340</v>
      </c>
      <c r="G43" s="79"/>
      <c r="H43" s="81"/>
      <c r="I43" s="82"/>
      <c r="J43" s="68"/>
      <c r="K43" s="69"/>
      <c r="L43" s="68"/>
      <c r="M43" s="68"/>
      <c r="N43" s="68"/>
      <c r="O43" s="68"/>
      <c r="P43" s="68"/>
      <c r="Q43" s="68"/>
      <c r="R43" s="68"/>
      <c r="S43" s="68"/>
    </row>
    <row r="44" spans="1:19">
      <c r="B44" s="908"/>
      <c r="C44" s="198" t="s">
        <v>133</v>
      </c>
      <c r="D44" s="68"/>
      <c r="E44" s="438"/>
      <c r="F44" s="88"/>
      <c r="G44" s="79"/>
      <c r="H44" s="81"/>
      <c r="I44" s="82"/>
      <c r="J44" s="68"/>
      <c r="K44" s="69"/>
      <c r="L44" s="68"/>
      <c r="M44" s="68"/>
      <c r="N44" s="68"/>
      <c r="O44" s="68"/>
      <c r="P44" s="68"/>
      <c r="Q44" s="68"/>
      <c r="R44" s="68"/>
      <c r="S44" s="68"/>
    </row>
    <row r="45" spans="1:19" ht="13.5" thickBot="1">
      <c r="B45" s="909"/>
      <c r="C45" s="199" t="s">
        <v>134</v>
      </c>
      <c r="D45" s="68"/>
      <c r="E45" s="438"/>
      <c r="F45" s="88"/>
      <c r="G45" s="79"/>
      <c r="H45" s="81"/>
      <c r="I45" s="82"/>
      <c r="J45" s="68"/>
      <c r="K45" s="69"/>
      <c r="L45" s="68"/>
      <c r="M45" s="68"/>
      <c r="N45" s="68"/>
      <c r="O45" s="68"/>
      <c r="P45" s="68"/>
      <c r="Q45" s="68"/>
      <c r="R45" s="68"/>
      <c r="S45" s="68"/>
    </row>
    <row r="46" spans="1:19">
      <c r="B46" s="77" t="s">
        <v>142</v>
      </c>
      <c r="C46" s="69" t="s">
        <v>323</v>
      </c>
      <c r="D46" s="69"/>
      <c r="E46" s="437"/>
    </row>
    <row r="47" spans="1:19">
      <c r="B47" s="77" t="s">
        <v>143</v>
      </c>
      <c r="C47" s="69" t="s">
        <v>324</v>
      </c>
      <c r="D47" s="69"/>
      <c r="E47" s="437"/>
    </row>
    <row r="48" spans="1:19">
      <c r="B48" s="605" t="s">
        <v>144</v>
      </c>
      <c r="C48" s="152" t="s">
        <v>338</v>
      </c>
    </row>
    <row r="49" spans="2:10">
      <c r="B49" s="77" t="s">
        <v>235</v>
      </c>
      <c r="C49" s="69" t="s">
        <v>339</v>
      </c>
      <c r="D49" s="69"/>
      <c r="E49" s="437"/>
    </row>
    <row r="54" spans="2:10">
      <c r="J54" s="200"/>
    </row>
  </sheetData>
  <sheetProtection selectLockedCells="1" selectUnlockedCells="1"/>
  <mergeCells count="22">
    <mergeCell ref="D3:K3"/>
    <mergeCell ref="I4:K4"/>
    <mergeCell ref="I5:K5"/>
    <mergeCell ref="B42:B45"/>
    <mergeCell ref="W7:Z7"/>
    <mergeCell ref="N7:Q7"/>
    <mergeCell ref="M7:M8"/>
    <mergeCell ref="R7:R8"/>
    <mergeCell ref="A5:C5"/>
    <mergeCell ref="B3:C3"/>
    <mergeCell ref="D5:H6"/>
    <mergeCell ref="A6:C6"/>
    <mergeCell ref="B39:F39"/>
    <mergeCell ref="AA7:AD7"/>
    <mergeCell ref="AE7:AE8"/>
    <mergeCell ref="A7:A8"/>
    <mergeCell ref="B7:B8"/>
    <mergeCell ref="C7:C8"/>
    <mergeCell ref="D7:D8"/>
    <mergeCell ref="G7:J7"/>
    <mergeCell ref="S7:V7"/>
    <mergeCell ref="E7:F7"/>
  </mergeCells>
  <pageMargins left="0.19685039370078741" right="0.19685039370078741" top="0.11811023622047245" bottom="0.15748031496062992" header="0.31496062992125984" footer="0.15748031496062992"/>
  <pageSetup paperSize="9" scale="50" orientation="landscape" r:id="rId1"/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AE437"/>
  <sheetViews>
    <sheetView zoomScale="90" zoomScaleNormal="90" zoomScalePageLayoutView="130" workbookViewId="0">
      <pane xSplit="21" ySplit="7" topLeftCell="X233" activePane="bottomRight" state="frozen"/>
      <selection pane="topRight" activeCell="V1" sqref="V1"/>
      <selection pane="bottomLeft" activeCell="A6" sqref="A6"/>
      <selection pane="bottomRight" activeCell="E257" sqref="E257"/>
    </sheetView>
  </sheetViews>
  <sheetFormatPr baseColWidth="10" defaultColWidth="10.42578125" defaultRowHeight="15"/>
  <cols>
    <col min="1" max="1" width="2.140625" customWidth="1"/>
    <col min="2" max="2" width="10.42578125" style="346" customWidth="1"/>
    <col min="3" max="3" width="6.42578125" bestFit="1" customWidth="1"/>
    <col min="4" max="4" width="9.42578125" style="347" bestFit="1" customWidth="1"/>
    <col min="5" max="5" width="10.42578125" style="347"/>
    <col min="21" max="21" width="2.42578125" style="345" customWidth="1"/>
    <col min="22" max="31" width="10.42578125" style="330"/>
  </cols>
  <sheetData>
    <row r="1" spans="1:21" ht="29.1" customHeight="1"/>
    <row r="2" spans="1:21" ht="27.95" customHeight="1" thickBot="1"/>
    <row r="3" spans="1:21" ht="21.75" thickTop="1">
      <c r="A3" s="959"/>
      <c r="B3" s="506">
        <v>2025</v>
      </c>
      <c r="C3" s="952" t="s">
        <v>187</v>
      </c>
      <c r="D3" s="953"/>
      <c r="E3" s="953"/>
      <c r="F3" s="953"/>
      <c r="G3" s="953"/>
      <c r="H3" s="953"/>
      <c r="I3" s="953"/>
      <c r="J3" s="953"/>
      <c r="K3" s="953"/>
      <c r="L3" s="953"/>
      <c r="M3" s="953"/>
      <c r="N3" s="953"/>
      <c r="O3" s="953"/>
      <c r="P3" s="953"/>
      <c r="Q3" s="953"/>
      <c r="R3" s="953"/>
      <c r="S3" s="953"/>
      <c r="T3" s="954"/>
      <c r="U3" s="526"/>
    </row>
    <row r="4" spans="1:21" ht="18.75">
      <c r="A4" s="960"/>
      <c r="B4" s="929" t="s">
        <v>224</v>
      </c>
      <c r="C4" s="930"/>
      <c r="D4" s="930"/>
      <c r="E4" s="931"/>
      <c r="F4" s="926" t="s">
        <v>260</v>
      </c>
      <c r="G4" s="927"/>
      <c r="H4" s="928"/>
      <c r="I4" s="926" t="s">
        <v>3</v>
      </c>
      <c r="J4" s="927"/>
      <c r="K4" s="927"/>
      <c r="L4" s="927"/>
      <c r="M4" s="927"/>
      <c r="N4" s="927"/>
      <c r="O4" s="927"/>
      <c r="P4" s="927"/>
      <c r="Q4" s="928"/>
      <c r="R4" s="926" t="s">
        <v>4</v>
      </c>
      <c r="S4" s="927"/>
      <c r="T4" s="928"/>
      <c r="U4" s="527"/>
    </row>
    <row r="5" spans="1:21" ht="15.75">
      <c r="A5" s="961"/>
      <c r="B5" s="950" t="s">
        <v>188</v>
      </c>
      <c r="C5" s="945" t="s">
        <v>331</v>
      </c>
      <c r="D5" s="943" t="s">
        <v>189</v>
      </c>
      <c r="E5" s="941" t="s">
        <v>332</v>
      </c>
      <c r="F5" s="502" t="s">
        <v>190</v>
      </c>
      <c r="G5" s="503" t="s">
        <v>191</v>
      </c>
      <c r="H5" s="504" t="s">
        <v>192</v>
      </c>
      <c r="I5" s="969" t="s">
        <v>193</v>
      </c>
      <c r="J5" s="939"/>
      <c r="K5" s="939"/>
      <c r="L5" s="938" t="s">
        <v>191</v>
      </c>
      <c r="M5" s="939"/>
      <c r="N5" s="939"/>
      <c r="O5" s="938" t="s">
        <v>192</v>
      </c>
      <c r="P5" s="939"/>
      <c r="Q5" s="940"/>
      <c r="R5" s="505" t="s">
        <v>190</v>
      </c>
      <c r="S5" s="503" t="s">
        <v>191</v>
      </c>
      <c r="T5" s="504" t="s">
        <v>192</v>
      </c>
      <c r="U5" s="528"/>
    </row>
    <row r="6" spans="1:21" ht="15.95" customHeight="1" thickBot="1">
      <c r="A6" s="961"/>
      <c r="B6" s="951"/>
      <c r="C6" s="946"/>
      <c r="D6" s="944"/>
      <c r="E6" s="942"/>
      <c r="F6" s="495"/>
      <c r="G6" s="496">
        <f>F6/5</f>
        <v>0</v>
      </c>
      <c r="H6" s="497">
        <f>G6*0.23</f>
        <v>0</v>
      </c>
      <c r="I6" s="936"/>
      <c r="J6" s="937"/>
      <c r="K6" s="937"/>
      <c r="L6" s="934">
        <f>I6/5</f>
        <v>0</v>
      </c>
      <c r="M6" s="935"/>
      <c r="N6" s="935"/>
      <c r="O6" s="934">
        <f>L6*0.23</f>
        <v>0</v>
      </c>
      <c r="P6" s="935"/>
      <c r="Q6" s="958"/>
      <c r="R6" s="498"/>
      <c r="S6" s="499">
        <f>R6/5</f>
        <v>0</v>
      </c>
      <c r="T6" s="500">
        <f>S6*0.23</f>
        <v>0</v>
      </c>
      <c r="U6" s="528"/>
    </row>
    <row r="7" spans="1:21">
      <c r="A7" s="961"/>
      <c r="B7" s="947"/>
      <c r="C7" s="948"/>
      <c r="D7" s="948"/>
      <c r="E7" s="948"/>
      <c r="F7" s="948"/>
      <c r="G7" s="948"/>
      <c r="H7" s="948"/>
      <c r="I7" s="948"/>
      <c r="J7" s="948"/>
      <c r="K7" s="948"/>
      <c r="L7" s="948"/>
      <c r="M7" s="948"/>
      <c r="N7" s="948"/>
      <c r="O7" s="948"/>
      <c r="P7" s="948"/>
      <c r="Q7" s="948"/>
      <c r="R7" s="948"/>
      <c r="S7" s="948"/>
      <c r="T7" s="949"/>
      <c r="U7" s="528"/>
    </row>
    <row r="8" spans="1:21" ht="18.75" thickBot="1">
      <c r="A8" s="962"/>
      <c r="B8" s="955">
        <v>2025</v>
      </c>
      <c r="C8" s="956"/>
      <c r="D8" s="956"/>
      <c r="E8" s="956"/>
      <c r="F8" s="956"/>
      <c r="G8" s="956"/>
      <c r="H8" s="956"/>
      <c r="I8" s="956"/>
      <c r="J8" s="956"/>
      <c r="K8" s="956"/>
      <c r="L8" s="956"/>
      <c r="M8" s="956"/>
      <c r="N8" s="956"/>
      <c r="O8" s="956"/>
      <c r="P8" s="956"/>
      <c r="Q8" s="956"/>
      <c r="R8" s="956"/>
      <c r="S8" s="956"/>
      <c r="T8" s="957"/>
      <c r="U8" s="527"/>
    </row>
    <row r="9" spans="1:21" ht="14.45" customHeight="1">
      <c r="A9" s="507"/>
      <c r="B9" s="964">
        <v>45658</v>
      </c>
      <c r="C9" s="966">
        <v>1</v>
      </c>
      <c r="D9" s="517">
        <v>45658</v>
      </c>
      <c r="E9" s="336" t="s">
        <v>196</v>
      </c>
      <c r="F9" s="513"/>
      <c r="G9" s="514"/>
      <c r="H9" s="515"/>
      <c r="I9" s="514"/>
      <c r="J9" s="514"/>
      <c r="K9" s="514"/>
      <c r="L9" s="514"/>
      <c r="M9" s="514"/>
      <c r="N9" s="514"/>
      <c r="O9" s="514"/>
      <c r="P9" s="514"/>
      <c r="Q9" s="515"/>
      <c r="R9" s="514"/>
      <c r="S9" s="514"/>
      <c r="T9" s="516"/>
      <c r="U9" s="529"/>
    </row>
    <row r="10" spans="1:21" ht="14.45" customHeight="1">
      <c r="A10" s="508"/>
      <c r="B10" s="964"/>
      <c r="C10" s="966"/>
      <c r="D10" s="501">
        <v>45659</v>
      </c>
      <c r="E10" s="332" t="s">
        <v>197</v>
      </c>
      <c r="F10" s="333"/>
      <c r="G10" s="333"/>
      <c r="H10" s="334"/>
      <c r="I10" s="333"/>
      <c r="J10" s="333"/>
      <c r="K10" s="333"/>
      <c r="L10" s="333"/>
      <c r="M10" s="333"/>
      <c r="N10" s="333"/>
      <c r="O10" s="333"/>
      <c r="P10" s="333"/>
      <c r="Q10" s="334"/>
      <c r="R10" s="333"/>
      <c r="S10" s="333"/>
      <c r="T10" s="333"/>
      <c r="U10" s="530"/>
    </row>
    <row r="11" spans="1:21" ht="14.45" customHeight="1">
      <c r="A11" s="508"/>
      <c r="B11" s="964"/>
      <c r="C11" s="966"/>
      <c r="D11" s="501">
        <v>45660</v>
      </c>
      <c r="E11" s="332" t="s">
        <v>198</v>
      </c>
      <c r="F11" s="333"/>
      <c r="G11" s="333"/>
      <c r="H11" s="334"/>
      <c r="I11" s="333"/>
      <c r="J11" s="333"/>
      <c r="K11" s="333"/>
      <c r="L11" s="333"/>
      <c r="M11" s="333"/>
      <c r="N11" s="333"/>
      <c r="O11" s="333"/>
      <c r="P11" s="333"/>
      <c r="Q11" s="334"/>
      <c r="R11" s="333"/>
      <c r="S11" s="333"/>
      <c r="T11" s="333"/>
      <c r="U11" s="530"/>
    </row>
    <row r="12" spans="1:21" ht="14.45" customHeight="1">
      <c r="A12" s="508"/>
      <c r="B12" s="964"/>
      <c r="C12" s="966"/>
      <c r="D12" s="517">
        <v>45661</v>
      </c>
      <c r="E12" s="336" t="s">
        <v>199</v>
      </c>
      <c r="F12" s="337"/>
      <c r="G12" s="338"/>
      <c r="H12" s="339"/>
      <c r="I12" s="338"/>
      <c r="J12" s="338"/>
      <c r="K12" s="338"/>
      <c r="L12" s="338"/>
      <c r="M12" s="338"/>
      <c r="N12" s="338"/>
      <c r="O12" s="338"/>
      <c r="P12" s="338"/>
      <c r="Q12" s="339"/>
      <c r="R12" s="338"/>
      <c r="S12" s="338"/>
      <c r="T12" s="350"/>
      <c r="U12" s="530"/>
    </row>
    <row r="13" spans="1:21" ht="14.45" customHeight="1">
      <c r="A13" s="508"/>
      <c r="B13" s="964"/>
      <c r="C13" s="967"/>
      <c r="D13" s="517">
        <v>45662</v>
      </c>
      <c r="E13" s="340" t="s">
        <v>200</v>
      </c>
      <c r="F13" s="341"/>
      <c r="G13" s="342"/>
      <c r="H13" s="343"/>
      <c r="I13" s="342"/>
      <c r="J13" s="342"/>
      <c r="K13" s="342"/>
      <c r="L13" s="342"/>
      <c r="M13" s="342"/>
      <c r="N13" s="342"/>
      <c r="O13" s="342"/>
      <c r="P13" s="342"/>
      <c r="Q13" s="343"/>
      <c r="R13" s="342"/>
      <c r="S13" s="342"/>
      <c r="T13" s="351"/>
      <c r="U13" s="530"/>
    </row>
    <row r="14" spans="1:21" ht="14.45" customHeight="1">
      <c r="A14" s="508"/>
      <c r="B14" s="964"/>
      <c r="C14" s="968">
        <v>2</v>
      </c>
      <c r="D14" s="517">
        <v>45663</v>
      </c>
      <c r="E14" s="340" t="s">
        <v>194</v>
      </c>
      <c r="F14" s="513"/>
      <c r="G14" s="932"/>
      <c r="H14" s="933"/>
      <c r="I14" s="514"/>
      <c r="J14" s="514"/>
      <c r="K14" s="514"/>
      <c r="L14" s="514"/>
      <c r="M14" s="514"/>
      <c r="N14" s="514"/>
      <c r="O14" s="514"/>
      <c r="P14" s="514"/>
      <c r="Q14" s="515"/>
      <c r="R14" s="514"/>
      <c r="S14" s="514"/>
      <c r="T14" s="516"/>
      <c r="U14" s="531"/>
    </row>
    <row r="15" spans="1:21" ht="14.45" customHeight="1">
      <c r="A15" s="508"/>
      <c r="B15" s="964"/>
      <c r="C15" s="966"/>
      <c r="D15" s="501">
        <v>45664</v>
      </c>
      <c r="E15" s="332" t="s">
        <v>195</v>
      </c>
      <c r="F15" s="333"/>
      <c r="G15" s="333"/>
      <c r="H15" s="334"/>
      <c r="I15" s="333"/>
      <c r="J15" s="333"/>
      <c r="K15" s="333"/>
      <c r="L15" s="333"/>
      <c r="M15" s="333"/>
      <c r="N15" s="333"/>
      <c r="O15" s="333"/>
      <c r="P15" s="333"/>
      <c r="Q15" s="334"/>
      <c r="R15" s="333"/>
      <c r="S15" s="333"/>
      <c r="T15" s="333"/>
      <c r="U15" s="530"/>
    </row>
    <row r="16" spans="1:21" ht="14.45" customHeight="1">
      <c r="A16" s="508"/>
      <c r="B16" s="964"/>
      <c r="C16" s="966"/>
      <c r="D16" s="501">
        <v>45665</v>
      </c>
      <c r="E16" s="344" t="s">
        <v>196</v>
      </c>
      <c r="F16" s="333"/>
      <c r="G16" s="333"/>
      <c r="H16" s="334"/>
      <c r="I16" s="333"/>
      <c r="J16" s="333"/>
      <c r="K16" s="333"/>
      <c r="L16" s="333"/>
      <c r="M16" s="333"/>
      <c r="N16" s="333"/>
      <c r="O16" s="333"/>
      <c r="P16" s="333"/>
      <c r="Q16" s="334"/>
      <c r="R16" s="333"/>
      <c r="S16" s="333"/>
      <c r="T16" s="333"/>
      <c r="U16" s="530"/>
    </row>
    <row r="17" spans="1:21" ht="14.45" customHeight="1">
      <c r="A17" s="508"/>
      <c r="B17" s="964"/>
      <c r="C17" s="966"/>
      <c r="D17" s="501">
        <v>45666</v>
      </c>
      <c r="E17" s="332" t="s">
        <v>197</v>
      </c>
      <c r="F17" s="333"/>
      <c r="G17" s="333"/>
      <c r="H17" s="334"/>
      <c r="I17" s="333"/>
      <c r="J17" s="333"/>
      <c r="K17" s="333"/>
      <c r="L17" s="333"/>
      <c r="M17" s="333"/>
      <c r="N17" s="333"/>
      <c r="O17" s="333"/>
      <c r="P17" s="333"/>
      <c r="Q17" s="334"/>
      <c r="R17" s="333"/>
      <c r="S17" s="333"/>
      <c r="T17" s="333"/>
      <c r="U17" s="530"/>
    </row>
    <row r="18" spans="1:21" ht="14.45" customHeight="1">
      <c r="A18" s="508"/>
      <c r="B18" s="964"/>
      <c r="C18" s="966"/>
      <c r="D18" s="501">
        <v>45667</v>
      </c>
      <c r="E18" s="332" t="s">
        <v>198</v>
      </c>
      <c r="F18" s="333"/>
      <c r="G18" s="333"/>
      <c r="H18" s="334"/>
      <c r="I18" s="333"/>
      <c r="J18" s="333"/>
      <c r="K18" s="333"/>
      <c r="L18" s="333"/>
      <c r="M18" s="333"/>
      <c r="N18" s="333"/>
      <c r="O18" s="333"/>
      <c r="P18" s="333"/>
      <c r="Q18" s="334"/>
      <c r="R18" s="333"/>
      <c r="S18" s="333"/>
      <c r="T18" s="333"/>
      <c r="U18" s="530"/>
    </row>
    <row r="19" spans="1:21" ht="14.45" customHeight="1">
      <c r="A19" s="508"/>
      <c r="B19" s="964"/>
      <c r="C19" s="966"/>
      <c r="D19" s="517">
        <v>45668</v>
      </c>
      <c r="E19" s="336" t="s">
        <v>199</v>
      </c>
      <c r="F19" s="337"/>
      <c r="G19" s="338"/>
      <c r="H19" s="339"/>
      <c r="I19" s="338"/>
      <c r="J19" s="338"/>
      <c r="K19" s="338"/>
      <c r="L19" s="338"/>
      <c r="M19" s="338"/>
      <c r="N19" s="338"/>
      <c r="O19" s="338"/>
      <c r="P19" s="338"/>
      <c r="Q19" s="339"/>
      <c r="R19" s="338"/>
      <c r="S19" s="338"/>
      <c r="T19" s="350"/>
      <c r="U19" s="530"/>
    </row>
    <row r="20" spans="1:21" ht="14.45" customHeight="1">
      <c r="A20" s="508"/>
      <c r="B20" s="964"/>
      <c r="C20" s="967"/>
      <c r="D20" s="517">
        <v>45669</v>
      </c>
      <c r="E20" s="340" t="s">
        <v>200</v>
      </c>
      <c r="F20" s="341"/>
      <c r="G20" s="342"/>
      <c r="H20" s="343"/>
      <c r="I20" s="342"/>
      <c r="J20" s="342"/>
      <c r="K20" s="342"/>
      <c r="L20" s="342"/>
      <c r="M20" s="342"/>
      <c r="N20" s="342"/>
      <c r="O20" s="342"/>
      <c r="P20" s="342"/>
      <c r="Q20" s="343"/>
      <c r="R20" s="342"/>
      <c r="S20" s="342"/>
      <c r="T20" s="351"/>
      <c r="U20" s="530"/>
    </row>
    <row r="21" spans="1:21" ht="14.45" customHeight="1">
      <c r="A21" s="508"/>
      <c r="B21" s="964"/>
      <c r="C21" s="968">
        <v>3</v>
      </c>
      <c r="D21" s="501">
        <v>45670</v>
      </c>
      <c r="E21" s="332" t="s">
        <v>194</v>
      </c>
      <c r="F21" s="333"/>
      <c r="G21" s="333"/>
      <c r="H21" s="334"/>
      <c r="I21" s="333"/>
      <c r="J21" s="333"/>
      <c r="K21" s="333"/>
      <c r="L21" s="333"/>
      <c r="M21" s="333"/>
      <c r="N21" s="333"/>
      <c r="O21" s="333"/>
      <c r="P21" s="333"/>
      <c r="Q21" s="334"/>
      <c r="R21" s="333"/>
      <c r="S21" s="333"/>
      <c r="T21" s="333"/>
      <c r="U21" s="530"/>
    </row>
    <row r="22" spans="1:21" ht="14.45" customHeight="1">
      <c r="A22" s="508"/>
      <c r="B22" s="964"/>
      <c r="C22" s="966"/>
      <c r="D22" s="501">
        <v>45671</v>
      </c>
      <c r="E22" s="332" t="s">
        <v>195</v>
      </c>
      <c r="F22" s="333"/>
      <c r="G22" s="333"/>
      <c r="H22" s="334"/>
      <c r="I22" s="333"/>
      <c r="J22" s="333"/>
      <c r="K22" s="333"/>
      <c r="L22" s="333"/>
      <c r="M22" s="333"/>
      <c r="N22" s="333"/>
      <c r="O22" s="333"/>
      <c r="P22" s="333"/>
      <c r="Q22" s="334"/>
      <c r="R22" s="333"/>
      <c r="S22" s="333"/>
      <c r="T22" s="333"/>
      <c r="U22" s="530"/>
    </row>
    <row r="23" spans="1:21" ht="14.45" customHeight="1">
      <c r="A23" s="508"/>
      <c r="B23" s="964"/>
      <c r="C23" s="966"/>
      <c r="D23" s="501">
        <v>45672</v>
      </c>
      <c r="E23" s="344" t="s">
        <v>196</v>
      </c>
      <c r="F23" s="333"/>
      <c r="G23" s="333"/>
      <c r="H23" s="334"/>
      <c r="I23" s="333"/>
      <c r="J23" s="333"/>
      <c r="K23" s="333"/>
      <c r="L23" s="333"/>
      <c r="M23" s="333"/>
      <c r="N23" s="333"/>
      <c r="O23" s="333"/>
      <c r="P23" s="333"/>
      <c r="Q23" s="334"/>
      <c r="R23" s="333"/>
      <c r="S23" s="333"/>
      <c r="T23" s="333"/>
      <c r="U23" s="530"/>
    </row>
    <row r="24" spans="1:21" ht="14.45" customHeight="1">
      <c r="A24" s="508"/>
      <c r="B24" s="964"/>
      <c r="C24" s="966"/>
      <c r="D24" s="501">
        <v>45673</v>
      </c>
      <c r="E24" s="332" t="s">
        <v>197</v>
      </c>
      <c r="F24" s="333"/>
      <c r="G24" s="333"/>
      <c r="H24" s="334"/>
      <c r="I24" s="333"/>
      <c r="J24" s="333"/>
      <c r="K24" s="333"/>
      <c r="L24" s="333"/>
      <c r="M24" s="333"/>
      <c r="N24" s="333"/>
      <c r="O24" s="333"/>
      <c r="P24" s="333"/>
      <c r="Q24" s="334"/>
      <c r="R24" s="333"/>
      <c r="S24" s="333"/>
      <c r="T24" s="333"/>
      <c r="U24" s="530"/>
    </row>
    <row r="25" spans="1:21" ht="14.45" customHeight="1">
      <c r="A25" s="508"/>
      <c r="B25" s="964"/>
      <c r="C25" s="966"/>
      <c r="D25" s="501">
        <v>45674</v>
      </c>
      <c r="E25" s="332" t="s">
        <v>198</v>
      </c>
      <c r="F25" s="333"/>
      <c r="G25" s="333"/>
      <c r="H25" s="334"/>
      <c r="I25" s="333"/>
      <c r="J25" s="333"/>
      <c r="K25" s="333"/>
      <c r="L25" s="333"/>
      <c r="M25" s="333"/>
      <c r="N25" s="333"/>
      <c r="O25" s="333"/>
      <c r="P25" s="333"/>
      <c r="Q25" s="334"/>
      <c r="R25" s="333"/>
      <c r="S25" s="333"/>
      <c r="T25" s="333"/>
      <c r="U25" s="530"/>
    </row>
    <row r="26" spans="1:21" ht="14.45" customHeight="1">
      <c r="A26" s="508"/>
      <c r="B26" s="964"/>
      <c r="C26" s="966"/>
      <c r="D26" s="517">
        <v>45675</v>
      </c>
      <c r="E26" s="336" t="s">
        <v>199</v>
      </c>
      <c r="F26" s="337"/>
      <c r="G26" s="338"/>
      <c r="H26" s="339"/>
      <c r="I26" s="338"/>
      <c r="J26" s="338"/>
      <c r="K26" s="338"/>
      <c r="L26" s="338"/>
      <c r="M26" s="338"/>
      <c r="N26" s="338"/>
      <c r="O26" s="338"/>
      <c r="P26" s="338"/>
      <c r="Q26" s="339"/>
      <c r="R26" s="338"/>
      <c r="S26" s="338"/>
      <c r="T26" s="350"/>
      <c r="U26" s="530"/>
    </row>
    <row r="27" spans="1:21" ht="14.45" customHeight="1">
      <c r="A27" s="508"/>
      <c r="B27" s="964"/>
      <c r="C27" s="967"/>
      <c r="D27" s="517">
        <v>45676</v>
      </c>
      <c r="E27" s="340" t="s">
        <v>200</v>
      </c>
      <c r="F27" s="341"/>
      <c r="G27" s="342"/>
      <c r="H27" s="343"/>
      <c r="I27" s="342"/>
      <c r="J27" s="342"/>
      <c r="K27" s="342"/>
      <c r="L27" s="342"/>
      <c r="M27" s="342"/>
      <c r="N27" s="342"/>
      <c r="O27" s="342"/>
      <c r="P27" s="342"/>
      <c r="Q27" s="343"/>
      <c r="R27" s="342"/>
      <c r="S27" s="342"/>
      <c r="T27" s="351"/>
      <c r="U27" s="530"/>
    </row>
    <row r="28" spans="1:21" ht="14.45" customHeight="1">
      <c r="A28" s="508"/>
      <c r="B28" s="964"/>
      <c r="C28" s="968">
        <v>4</v>
      </c>
      <c r="D28" s="501">
        <v>45677</v>
      </c>
      <c r="E28" s="332" t="s">
        <v>194</v>
      </c>
      <c r="F28" s="333"/>
      <c r="G28" s="333"/>
      <c r="H28" s="334"/>
      <c r="I28" s="333"/>
      <c r="J28" s="333"/>
      <c r="K28" s="333"/>
      <c r="L28" s="333"/>
      <c r="M28" s="333"/>
      <c r="N28" s="333"/>
      <c r="O28" s="333"/>
      <c r="P28" s="333"/>
      <c r="Q28" s="334"/>
      <c r="R28" s="333"/>
      <c r="S28" s="333"/>
      <c r="T28" s="333"/>
      <c r="U28" s="530"/>
    </row>
    <row r="29" spans="1:21" ht="14.45" customHeight="1">
      <c r="A29" s="508"/>
      <c r="B29" s="964"/>
      <c r="C29" s="966"/>
      <c r="D29" s="501">
        <v>45678</v>
      </c>
      <c r="E29" s="332" t="s">
        <v>195</v>
      </c>
      <c r="F29" s="333"/>
      <c r="G29" s="333"/>
      <c r="H29" s="334"/>
      <c r="I29" s="333"/>
      <c r="J29" s="333"/>
      <c r="K29" s="333"/>
      <c r="L29" s="333"/>
      <c r="M29" s="333"/>
      <c r="N29" s="333"/>
      <c r="O29" s="333"/>
      <c r="P29" s="333"/>
      <c r="Q29" s="334"/>
      <c r="R29" s="333"/>
      <c r="S29" s="333"/>
      <c r="T29" s="333"/>
      <c r="U29" s="530"/>
    </row>
    <row r="30" spans="1:21" ht="14.45" customHeight="1">
      <c r="A30" s="508"/>
      <c r="B30" s="964"/>
      <c r="C30" s="966"/>
      <c r="D30" s="501">
        <v>45679</v>
      </c>
      <c r="E30" s="344" t="s">
        <v>196</v>
      </c>
      <c r="F30" s="333"/>
      <c r="G30" s="333"/>
      <c r="H30" s="334"/>
      <c r="I30" s="333"/>
      <c r="J30" s="333"/>
      <c r="K30" s="333"/>
      <c r="L30" s="333"/>
      <c r="M30" s="333"/>
      <c r="N30" s="333"/>
      <c r="O30" s="333"/>
      <c r="P30" s="333"/>
      <c r="Q30" s="334"/>
      <c r="R30" s="333"/>
      <c r="S30" s="333"/>
      <c r="T30" s="333"/>
      <c r="U30" s="530"/>
    </row>
    <row r="31" spans="1:21" ht="14.45" customHeight="1">
      <c r="A31" s="508"/>
      <c r="B31" s="964"/>
      <c r="C31" s="966"/>
      <c r="D31" s="501">
        <v>45680</v>
      </c>
      <c r="E31" s="332" t="s">
        <v>197</v>
      </c>
      <c r="F31" s="333"/>
      <c r="G31" s="333"/>
      <c r="H31" s="334"/>
      <c r="I31" s="333"/>
      <c r="J31" s="333"/>
      <c r="K31" s="333"/>
      <c r="L31" s="333"/>
      <c r="M31" s="333"/>
      <c r="N31" s="333"/>
      <c r="O31" s="333"/>
      <c r="P31" s="333"/>
      <c r="Q31" s="334"/>
      <c r="R31" s="333"/>
      <c r="S31" s="333"/>
      <c r="T31" s="333"/>
      <c r="U31" s="530"/>
    </row>
    <row r="32" spans="1:21" ht="14.45" customHeight="1">
      <c r="A32" s="508"/>
      <c r="B32" s="964"/>
      <c r="C32" s="966"/>
      <c r="D32" s="501">
        <v>45681</v>
      </c>
      <c r="E32" s="332" t="s">
        <v>198</v>
      </c>
      <c r="F32" s="333"/>
      <c r="G32" s="333"/>
      <c r="H32" s="334"/>
      <c r="I32" s="333"/>
      <c r="J32" s="333"/>
      <c r="K32" s="333"/>
      <c r="L32" s="333"/>
      <c r="M32" s="333"/>
      <c r="N32" s="333"/>
      <c r="O32" s="333"/>
      <c r="P32" s="333"/>
      <c r="Q32" s="334"/>
      <c r="R32" s="333"/>
      <c r="S32" s="333"/>
      <c r="T32" s="333"/>
      <c r="U32" s="530"/>
    </row>
    <row r="33" spans="1:21" ht="14.45" customHeight="1">
      <c r="A33" s="508"/>
      <c r="B33" s="964"/>
      <c r="C33" s="966"/>
      <c r="D33" s="517">
        <v>45682</v>
      </c>
      <c r="E33" s="336" t="s">
        <v>199</v>
      </c>
      <c r="F33" s="337"/>
      <c r="G33" s="338"/>
      <c r="H33" s="339"/>
      <c r="I33" s="338"/>
      <c r="J33" s="338"/>
      <c r="K33" s="338"/>
      <c r="L33" s="338"/>
      <c r="M33" s="338"/>
      <c r="N33" s="338"/>
      <c r="O33" s="338"/>
      <c r="P33" s="338"/>
      <c r="Q33" s="339"/>
      <c r="R33" s="338"/>
      <c r="S33" s="338"/>
      <c r="T33" s="350"/>
      <c r="U33" s="530"/>
    </row>
    <row r="34" spans="1:21" ht="14.45" customHeight="1">
      <c r="A34" s="508"/>
      <c r="B34" s="964"/>
      <c r="C34" s="967"/>
      <c r="D34" s="517">
        <v>45683</v>
      </c>
      <c r="E34" s="340" t="s">
        <v>200</v>
      </c>
      <c r="F34" s="341"/>
      <c r="G34" s="342"/>
      <c r="H34" s="343"/>
      <c r="I34" s="342"/>
      <c r="J34" s="342"/>
      <c r="K34" s="342"/>
      <c r="L34" s="342"/>
      <c r="M34" s="342"/>
      <c r="N34" s="342"/>
      <c r="O34" s="342"/>
      <c r="P34" s="342"/>
      <c r="Q34" s="343"/>
      <c r="R34" s="342"/>
      <c r="S34" s="342"/>
      <c r="T34" s="351"/>
      <c r="U34" s="530"/>
    </row>
    <row r="35" spans="1:21" ht="14.45" customHeight="1">
      <c r="A35" s="508"/>
      <c r="B35" s="964"/>
      <c r="C35" s="968">
        <v>5</v>
      </c>
      <c r="D35" s="501">
        <v>45684</v>
      </c>
      <c r="E35" s="332" t="s">
        <v>194</v>
      </c>
      <c r="F35" s="333"/>
      <c r="G35" s="333"/>
      <c r="H35" s="334"/>
      <c r="I35" s="333"/>
      <c r="J35" s="333"/>
      <c r="K35" s="333"/>
      <c r="L35" s="333"/>
      <c r="M35" s="333"/>
      <c r="N35" s="333"/>
      <c r="O35" s="333"/>
      <c r="P35" s="333"/>
      <c r="Q35" s="334"/>
      <c r="R35" s="333"/>
      <c r="S35" s="333"/>
      <c r="T35" s="333"/>
      <c r="U35" s="530"/>
    </row>
    <row r="36" spans="1:21" ht="14.45" customHeight="1">
      <c r="A36" s="508"/>
      <c r="B36" s="964"/>
      <c r="C36" s="966"/>
      <c r="D36" s="501">
        <v>45685</v>
      </c>
      <c r="E36" s="332" t="s">
        <v>195</v>
      </c>
      <c r="F36" s="333"/>
      <c r="G36" s="333"/>
      <c r="H36" s="334"/>
      <c r="I36" s="333"/>
      <c r="J36" s="333"/>
      <c r="K36" s="333"/>
      <c r="L36" s="333"/>
      <c r="M36" s="333"/>
      <c r="N36" s="333"/>
      <c r="O36" s="333"/>
      <c r="P36" s="333"/>
      <c r="Q36" s="334"/>
      <c r="R36" s="333"/>
      <c r="S36" s="333"/>
      <c r="T36" s="333"/>
      <c r="U36" s="530"/>
    </row>
    <row r="37" spans="1:21" ht="14.45" customHeight="1">
      <c r="A37" s="508"/>
      <c r="B37" s="964"/>
      <c r="C37" s="966"/>
      <c r="D37" s="501">
        <v>45686</v>
      </c>
      <c r="E37" s="344" t="s">
        <v>196</v>
      </c>
      <c r="F37" s="333"/>
      <c r="G37" s="333"/>
      <c r="H37" s="334"/>
      <c r="I37" s="333"/>
      <c r="J37" s="333"/>
      <c r="K37" s="333"/>
      <c r="L37" s="333"/>
      <c r="M37" s="333"/>
      <c r="N37" s="333"/>
      <c r="O37" s="333"/>
      <c r="P37" s="333"/>
      <c r="Q37" s="334"/>
      <c r="R37" s="333"/>
      <c r="S37" s="333"/>
      <c r="T37" s="333"/>
      <c r="U37" s="530"/>
    </row>
    <row r="38" spans="1:21" ht="14.45" customHeight="1">
      <c r="A38" s="508"/>
      <c r="B38" s="964"/>
      <c r="C38" s="966"/>
      <c r="D38" s="501">
        <v>45687</v>
      </c>
      <c r="E38" s="332" t="s">
        <v>197</v>
      </c>
      <c r="F38" s="333"/>
      <c r="G38" s="333"/>
      <c r="H38" s="334"/>
      <c r="I38" s="333"/>
      <c r="J38" s="333"/>
      <c r="K38" s="333"/>
      <c r="L38" s="333"/>
      <c r="M38" s="333"/>
      <c r="N38" s="333"/>
      <c r="O38" s="333"/>
      <c r="P38" s="333"/>
      <c r="Q38" s="334"/>
      <c r="R38" s="333"/>
      <c r="S38" s="333"/>
      <c r="T38" s="333"/>
      <c r="U38" s="530"/>
    </row>
    <row r="39" spans="1:21" ht="14.45" customHeight="1">
      <c r="A39" s="508"/>
      <c r="B39" s="965"/>
      <c r="C39" s="966"/>
      <c r="D39" s="501">
        <v>45688</v>
      </c>
      <c r="E39" s="332" t="s">
        <v>198</v>
      </c>
      <c r="F39" s="333"/>
      <c r="G39" s="333"/>
      <c r="H39" s="334"/>
      <c r="I39" s="333"/>
      <c r="J39" s="333"/>
      <c r="K39" s="333"/>
      <c r="L39" s="333"/>
      <c r="M39" s="333"/>
      <c r="N39" s="333"/>
      <c r="O39" s="333"/>
      <c r="P39" s="333"/>
      <c r="Q39" s="334"/>
      <c r="R39" s="333"/>
      <c r="S39" s="333"/>
      <c r="T39" s="333"/>
      <c r="U39" s="530"/>
    </row>
    <row r="40" spans="1:21" ht="14.45" customHeight="1">
      <c r="A40" s="508"/>
      <c r="B40" s="963">
        <v>45689</v>
      </c>
      <c r="C40" s="966"/>
      <c r="D40" s="335">
        <v>45689</v>
      </c>
      <c r="E40" s="336" t="s">
        <v>199</v>
      </c>
      <c r="F40" s="337"/>
      <c r="G40" s="338"/>
      <c r="H40" s="339"/>
      <c r="I40" s="338"/>
      <c r="J40" s="338"/>
      <c r="K40" s="338"/>
      <c r="L40" s="338"/>
      <c r="M40" s="338"/>
      <c r="N40" s="338"/>
      <c r="O40" s="338"/>
      <c r="P40" s="338"/>
      <c r="Q40" s="339"/>
      <c r="R40" s="338"/>
      <c r="S40" s="338"/>
      <c r="T40" s="350"/>
      <c r="U40" s="530"/>
    </row>
    <row r="41" spans="1:21" ht="14.45" customHeight="1">
      <c r="A41" s="508"/>
      <c r="B41" s="964"/>
      <c r="C41" s="967"/>
      <c r="D41" s="335">
        <v>45690</v>
      </c>
      <c r="E41" s="340" t="s">
        <v>200</v>
      </c>
      <c r="F41" s="341"/>
      <c r="G41" s="342"/>
      <c r="H41" s="343"/>
      <c r="I41" s="342"/>
      <c r="J41" s="342"/>
      <c r="K41" s="342"/>
      <c r="L41" s="342"/>
      <c r="M41" s="342"/>
      <c r="N41" s="342"/>
      <c r="O41" s="342"/>
      <c r="P41" s="342"/>
      <c r="Q41" s="343"/>
      <c r="R41" s="342"/>
      <c r="S41" s="342"/>
      <c r="T41" s="351"/>
      <c r="U41" s="530"/>
    </row>
    <row r="42" spans="1:21" ht="14.45" customHeight="1">
      <c r="A42" s="508"/>
      <c r="B42" s="964"/>
      <c r="C42" s="968">
        <v>6</v>
      </c>
      <c r="D42" s="510">
        <v>45691</v>
      </c>
      <c r="E42" s="332" t="s">
        <v>194</v>
      </c>
      <c r="F42" s="333"/>
      <c r="G42" s="333"/>
      <c r="H42" s="334"/>
      <c r="I42" s="333"/>
      <c r="J42" s="333"/>
      <c r="K42" s="333"/>
      <c r="L42" s="333"/>
      <c r="M42" s="333"/>
      <c r="N42" s="333"/>
      <c r="O42" s="333"/>
      <c r="P42" s="333"/>
      <c r="Q42" s="334"/>
      <c r="R42" s="333"/>
      <c r="S42" s="333"/>
      <c r="T42" s="333"/>
      <c r="U42" s="530"/>
    </row>
    <row r="43" spans="1:21" ht="14.45" customHeight="1">
      <c r="A43" s="508"/>
      <c r="B43" s="964"/>
      <c r="C43" s="966"/>
      <c r="D43" s="510">
        <v>45692</v>
      </c>
      <c r="E43" s="332" t="s">
        <v>195</v>
      </c>
      <c r="F43" s="333"/>
      <c r="G43" s="333"/>
      <c r="H43" s="334"/>
      <c r="I43" s="333"/>
      <c r="J43" s="333"/>
      <c r="K43" s="333"/>
      <c r="L43" s="333"/>
      <c r="M43" s="333"/>
      <c r="N43" s="333"/>
      <c r="O43" s="333"/>
      <c r="P43" s="333"/>
      <c r="Q43" s="334"/>
      <c r="R43" s="333"/>
      <c r="S43" s="333"/>
      <c r="T43" s="333"/>
      <c r="U43" s="530"/>
    </row>
    <row r="44" spans="1:21" ht="14.45" customHeight="1">
      <c r="A44" s="508"/>
      <c r="B44" s="964"/>
      <c r="C44" s="966"/>
      <c r="D44" s="510">
        <v>45693</v>
      </c>
      <c r="E44" s="344" t="s">
        <v>196</v>
      </c>
      <c r="F44" s="333"/>
      <c r="G44" s="333"/>
      <c r="H44" s="334"/>
      <c r="I44" s="333"/>
      <c r="J44" s="333"/>
      <c r="K44" s="333"/>
      <c r="L44" s="333"/>
      <c r="M44" s="333"/>
      <c r="N44" s="333"/>
      <c r="O44" s="333"/>
      <c r="P44" s="333"/>
      <c r="Q44" s="334"/>
      <c r="R44" s="333"/>
      <c r="S44" s="333"/>
      <c r="T44" s="333"/>
      <c r="U44" s="530"/>
    </row>
    <row r="45" spans="1:21" ht="14.45" customHeight="1">
      <c r="A45" s="508"/>
      <c r="B45" s="964"/>
      <c r="C45" s="966"/>
      <c r="D45" s="510">
        <v>45694</v>
      </c>
      <c r="E45" s="332" t="s">
        <v>197</v>
      </c>
      <c r="F45" s="333"/>
      <c r="G45" s="333"/>
      <c r="H45" s="334"/>
      <c r="I45" s="333"/>
      <c r="J45" s="333"/>
      <c r="K45" s="333"/>
      <c r="L45" s="333"/>
      <c r="M45" s="333"/>
      <c r="N45" s="333"/>
      <c r="O45" s="333"/>
      <c r="P45" s="333"/>
      <c r="Q45" s="334"/>
      <c r="R45" s="333"/>
      <c r="S45" s="333"/>
      <c r="T45" s="333"/>
      <c r="U45" s="530"/>
    </row>
    <row r="46" spans="1:21" ht="14.45" customHeight="1">
      <c r="A46" s="508"/>
      <c r="B46" s="964"/>
      <c r="C46" s="966"/>
      <c r="D46" s="510">
        <v>45695</v>
      </c>
      <c r="E46" s="332" t="s">
        <v>198</v>
      </c>
      <c r="F46" s="333"/>
      <c r="G46" s="333"/>
      <c r="H46" s="334"/>
      <c r="I46" s="333"/>
      <c r="J46" s="333"/>
      <c r="K46" s="333"/>
      <c r="L46" s="333"/>
      <c r="M46" s="333"/>
      <c r="N46" s="333"/>
      <c r="O46" s="333"/>
      <c r="P46" s="333"/>
      <c r="Q46" s="334"/>
      <c r="R46" s="333"/>
      <c r="S46" s="333"/>
      <c r="T46" s="333"/>
      <c r="U46" s="530"/>
    </row>
    <row r="47" spans="1:21" ht="14.45" customHeight="1">
      <c r="A47" s="508"/>
      <c r="B47" s="964"/>
      <c r="C47" s="966"/>
      <c r="D47" s="335">
        <v>45696</v>
      </c>
      <c r="E47" s="336" t="s">
        <v>199</v>
      </c>
      <c r="F47" s="337"/>
      <c r="G47" s="338"/>
      <c r="H47" s="339"/>
      <c r="I47" s="338"/>
      <c r="J47" s="338"/>
      <c r="K47" s="338"/>
      <c r="L47" s="338"/>
      <c r="M47" s="338"/>
      <c r="N47" s="338"/>
      <c r="O47" s="338"/>
      <c r="P47" s="338"/>
      <c r="Q47" s="339"/>
      <c r="R47" s="338"/>
      <c r="S47" s="338"/>
      <c r="T47" s="350"/>
      <c r="U47" s="530"/>
    </row>
    <row r="48" spans="1:21" ht="14.45" customHeight="1">
      <c r="A48" s="508"/>
      <c r="B48" s="964"/>
      <c r="C48" s="967"/>
      <c r="D48" s="335">
        <v>45697</v>
      </c>
      <c r="E48" s="340" t="s">
        <v>200</v>
      </c>
      <c r="F48" s="341"/>
      <c r="G48" s="342"/>
      <c r="H48" s="343"/>
      <c r="I48" s="342"/>
      <c r="J48" s="342"/>
      <c r="K48" s="342"/>
      <c r="L48" s="342"/>
      <c r="M48" s="342"/>
      <c r="N48" s="342"/>
      <c r="O48" s="342"/>
      <c r="P48" s="342"/>
      <c r="Q48" s="343"/>
      <c r="R48" s="342"/>
      <c r="S48" s="342"/>
      <c r="T48" s="351"/>
      <c r="U48" s="530"/>
    </row>
    <row r="49" spans="1:21" ht="14.45" customHeight="1">
      <c r="A49" s="508"/>
      <c r="B49" s="964"/>
      <c r="C49" s="968">
        <v>7</v>
      </c>
      <c r="D49" s="510">
        <v>45698</v>
      </c>
      <c r="E49" s="509" t="s">
        <v>194</v>
      </c>
      <c r="F49" s="333"/>
      <c r="G49" s="333"/>
      <c r="H49" s="334"/>
      <c r="I49" s="333"/>
      <c r="J49" s="333"/>
      <c r="K49" s="333"/>
      <c r="L49" s="333"/>
      <c r="M49" s="333"/>
      <c r="N49" s="333"/>
      <c r="O49" s="333"/>
      <c r="P49" s="333"/>
      <c r="Q49" s="334"/>
      <c r="R49" s="333"/>
      <c r="S49" s="333"/>
      <c r="T49" s="333"/>
      <c r="U49" s="530"/>
    </row>
    <row r="50" spans="1:21" ht="14.45" customHeight="1">
      <c r="A50" s="508"/>
      <c r="B50" s="964"/>
      <c r="C50" s="966"/>
      <c r="D50" s="510">
        <v>45699</v>
      </c>
      <c r="E50" s="509" t="s">
        <v>195</v>
      </c>
      <c r="F50" s="333"/>
      <c r="G50" s="333"/>
      <c r="H50" s="334"/>
      <c r="I50" s="333"/>
      <c r="J50" s="333"/>
      <c r="K50" s="333"/>
      <c r="L50" s="333"/>
      <c r="M50" s="333"/>
      <c r="N50" s="333"/>
      <c r="O50" s="333"/>
      <c r="P50" s="333"/>
      <c r="Q50" s="334"/>
      <c r="R50" s="333"/>
      <c r="S50" s="333"/>
      <c r="T50" s="333"/>
      <c r="U50" s="530"/>
    </row>
    <row r="51" spans="1:21" ht="14.45" customHeight="1">
      <c r="A51" s="508"/>
      <c r="B51" s="964"/>
      <c r="C51" s="966"/>
      <c r="D51" s="510">
        <v>45700</v>
      </c>
      <c r="E51" s="511" t="s">
        <v>196</v>
      </c>
      <c r="F51" s="333"/>
      <c r="G51" s="333"/>
      <c r="H51" s="334"/>
      <c r="I51" s="333"/>
      <c r="J51" s="333"/>
      <c r="K51" s="333"/>
      <c r="L51" s="333"/>
      <c r="M51" s="333"/>
      <c r="N51" s="333"/>
      <c r="O51" s="333"/>
      <c r="P51" s="333"/>
      <c r="Q51" s="334"/>
      <c r="R51" s="333"/>
      <c r="S51" s="333"/>
      <c r="T51" s="333"/>
      <c r="U51" s="530"/>
    </row>
    <row r="52" spans="1:21" ht="14.45" customHeight="1">
      <c r="A52" s="508"/>
      <c r="B52" s="964"/>
      <c r="C52" s="966"/>
      <c r="D52" s="510">
        <v>45701</v>
      </c>
      <c r="E52" s="509" t="s">
        <v>197</v>
      </c>
      <c r="F52" s="333"/>
      <c r="G52" s="333"/>
      <c r="H52" s="334"/>
      <c r="I52" s="333"/>
      <c r="J52" s="333"/>
      <c r="K52" s="333"/>
      <c r="L52" s="333"/>
      <c r="M52" s="333"/>
      <c r="N52" s="333"/>
      <c r="O52" s="333"/>
      <c r="P52" s="333"/>
      <c r="Q52" s="334"/>
      <c r="R52" s="333"/>
      <c r="S52" s="333"/>
      <c r="T52" s="333"/>
      <c r="U52" s="530"/>
    </row>
    <row r="53" spans="1:21" ht="14.45" customHeight="1">
      <c r="A53" s="508"/>
      <c r="B53" s="964"/>
      <c r="C53" s="966"/>
      <c r="D53" s="510">
        <v>45702</v>
      </c>
      <c r="E53" s="509" t="s">
        <v>198</v>
      </c>
      <c r="F53" s="333"/>
      <c r="G53" s="333"/>
      <c r="H53" s="334"/>
      <c r="I53" s="333"/>
      <c r="J53" s="333"/>
      <c r="K53" s="333"/>
      <c r="L53" s="333"/>
      <c r="M53" s="333"/>
      <c r="N53" s="333"/>
      <c r="O53" s="333"/>
      <c r="P53" s="333"/>
      <c r="Q53" s="334"/>
      <c r="R53" s="333"/>
      <c r="S53" s="333"/>
      <c r="T53" s="333"/>
      <c r="U53" s="530"/>
    </row>
    <row r="54" spans="1:21" ht="14.45" customHeight="1">
      <c r="A54" s="508"/>
      <c r="B54" s="964"/>
      <c r="C54" s="966"/>
      <c r="D54" s="335">
        <v>45703</v>
      </c>
      <c r="E54" s="336" t="s">
        <v>199</v>
      </c>
      <c r="F54" s="337"/>
      <c r="G54" s="338"/>
      <c r="H54" s="339"/>
      <c r="I54" s="338"/>
      <c r="J54" s="338"/>
      <c r="K54" s="338"/>
      <c r="L54" s="338"/>
      <c r="M54" s="338"/>
      <c r="N54" s="338"/>
      <c r="O54" s="338"/>
      <c r="P54" s="338"/>
      <c r="Q54" s="339"/>
      <c r="R54" s="338"/>
      <c r="S54" s="338"/>
      <c r="T54" s="350"/>
      <c r="U54" s="530"/>
    </row>
    <row r="55" spans="1:21" ht="14.45" customHeight="1">
      <c r="A55" s="508"/>
      <c r="B55" s="964"/>
      <c r="C55" s="967"/>
      <c r="D55" s="335">
        <v>45704</v>
      </c>
      <c r="E55" s="340" t="s">
        <v>200</v>
      </c>
      <c r="F55" s="341"/>
      <c r="G55" s="342"/>
      <c r="H55" s="343"/>
      <c r="I55" s="342"/>
      <c r="J55" s="342"/>
      <c r="K55" s="342"/>
      <c r="L55" s="342"/>
      <c r="M55" s="342"/>
      <c r="N55" s="342"/>
      <c r="O55" s="342"/>
      <c r="P55" s="342"/>
      <c r="Q55" s="343"/>
      <c r="R55" s="342"/>
      <c r="S55" s="342"/>
      <c r="T55" s="351"/>
      <c r="U55" s="530"/>
    </row>
    <row r="56" spans="1:21" ht="14.45" customHeight="1">
      <c r="A56" s="508"/>
      <c r="B56" s="964"/>
      <c r="C56" s="968">
        <v>8</v>
      </c>
      <c r="D56" s="510">
        <v>45705</v>
      </c>
      <c r="E56" s="332" t="s">
        <v>194</v>
      </c>
      <c r="F56" s="333"/>
      <c r="G56" s="333"/>
      <c r="H56" s="334"/>
      <c r="I56" s="333"/>
      <c r="J56" s="333"/>
      <c r="K56" s="333"/>
      <c r="L56" s="333"/>
      <c r="M56" s="333"/>
      <c r="N56" s="333"/>
      <c r="O56" s="333"/>
      <c r="P56" s="333"/>
      <c r="Q56" s="334"/>
      <c r="R56" s="333"/>
      <c r="S56" s="333"/>
      <c r="T56" s="333"/>
      <c r="U56" s="530"/>
    </row>
    <row r="57" spans="1:21" ht="14.45" customHeight="1">
      <c r="A57" s="508"/>
      <c r="B57" s="964"/>
      <c r="C57" s="966"/>
      <c r="D57" s="510">
        <v>45706</v>
      </c>
      <c r="E57" s="332" t="s">
        <v>195</v>
      </c>
      <c r="F57" s="333"/>
      <c r="G57" s="333"/>
      <c r="H57" s="334"/>
      <c r="I57" s="333"/>
      <c r="J57" s="333"/>
      <c r="K57" s="333"/>
      <c r="L57" s="333"/>
      <c r="M57" s="333"/>
      <c r="N57" s="333"/>
      <c r="O57" s="333"/>
      <c r="P57" s="333"/>
      <c r="Q57" s="334"/>
      <c r="R57" s="333"/>
      <c r="S57" s="333"/>
      <c r="T57" s="333"/>
      <c r="U57" s="530"/>
    </row>
    <row r="58" spans="1:21" ht="14.45" customHeight="1">
      <c r="A58" s="508"/>
      <c r="B58" s="964"/>
      <c r="C58" s="966"/>
      <c r="D58" s="510">
        <v>45707</v>
      </c>
      <c r="E58" s="344" t="s">
        <v>196</v>
      </c>
      <c r="F58" s="333"/>
      <c r="G58" s="333"/>
      <c r="H58" s="334"/>
      <c r="I58" s="333"/>
      <c r="J58" s="333"/>
      <c r="K58" s="333"/>
      <c r="L58" s="333"/>
      <c r="M58" s="333"/>
      <c r="N58" s="333"/>
      <c r="O58" s="333"/>
      <c r="P58" s="333"/>
      <c r="Q58" s="334"/>
      <c r="R58" s="333"/>
      <c r="S58" s="333"/>
      <c r="T58" s="333"/>
      <c r="U58" s="530"/>
    </row>
    <row r="59" spans="1:21" ht="14.45" customHeight="1">
      <c r="A59" s="508"/>
      <c r="B59" s="964"/>
      <c r="C59" s="966"/>
      <c r="D59" s="510">
        <v>45708</v>
      </c>
      <c r="E59" s="332" t="s">
        <v>197</v>
      </c>
      <c r="F59" s="333"/>
      <c r="G59" s="333"/>
      <c r="H59" s="334"/>
      <c r="I59" s="333"/>
      <c r="J59" s="333"/>
      <c r="K59" s="333"/>
      <c r="L59" s="333"/>
      <c r="M59" s="333"/>
      <c r="N59" s="333"/>
      <c r="O59" s="333"/>
      <c r="P59" s="333"/>
      <c r="Q59" s="334"/>
      <c r="R59" s="333"/>
      <c r="S59" s="333"/>
      <c r="T59" s="333"/>
      <c r="U59" s="530"/>
    </row>
    <row r="60" spans="1:21" ht="14.45" customHeight="1">
      <c r="A60" s="508"/>
      <c r="B60" s="964"/>
      <c r="C60" s="966"/>
      <c r="D60" s="510">
        <v>45709</v>
      </c>
      <c r="E60" s="332" t="s">
        <v>198</v>
      </c>
      <c r="F60" s="333"/>
      <c r="G60" s="333"/>
      <c r="H60" s="334"/>
      <c r="I60" s="333"/>
      <c r="J60" s="333"/>
      <c r="K60" s="333"/>
      <c r="L60" s="333"/>
      <c r="M60" s="333"/>
      <c r="N60" s="333"/>
      <c r="O60" s="333"/>
      <c r="P60" s="333"/>
      <c r="Q60" s="334"/>
      <c r="R60" s="333"/>
      <c r="S60" s="333"/>
      <c r="T60" s="333"/>
      <c r="U60" s="530"/>
    </row>
    <row r="61" spans="1:21" ht="14.45" customHeight="1">
      <c r="A61" s="508"/>
      <c r="B61" s="964"/>
      <c r="C61" s="966"/>
      <c r="D61" s="335">
        <v>45710</v>
      </c>
      <c r="E61" s="336" t="s">
        <v>199</v>
      </c>
      <c r="F61" s="337"/>
      <c r="G61" s="338"/>
      <c r="H61" s="339"/>
      <c r="I61" s="338"/>
      <c r="J61" s="338"/>
      <c r="K61" s="338"/>
      <c r="L61" s="338"/>
      <c r="M61" s="338"/>
      <c r="N61" s="338"/>
      <c r="O61" s="338"/>
      <c r="P61" s="338"/>
      <c r="Q61" s="339"/>
      <c r="R61" s="338"/>
      <c r="S61" s="338"/>
      <c r="T61" s="350"/>
      <c r="U61" s="530"/>
    </row>
    <row r="62" spans="1:21" ht="14.45" customHeight="1">
      <c r="A62" s="508"/>
      <c r="B62" s="964"/>
      <c r="C62" s="967"/>
      <c r="D62" s="335">
        <v>45711</v>
      </c>
      <c r="E62" s="340" t="s">
        <v>200</v>
      </c>
      <c r="F62" s="341"/>
      <c r="G62" s="342"/>
      <c r="H62" s="343"/>
      <c r="I62" s="342"/>
      <c r="J62" s="342"/>
      <c r="K62" s="342"/>
      <c r="L62" s="342"/>
      <c r="M62" s="342"/>
      <c r="N62" s="342"/>
      <c r="O62" s="342"/>
      <c r="P62" s="342"/>
      <c r="Q62" s="343"/>
      <c r="R62" s="342"/>
      <c r="S62" s="342"/>
      <c r="T62" s="351"/>
      <c r="U62" s="530"/>
    </row>
    <row r="63" spans="1:21" ht="14.45" customHeight="1">
      <c r="A63" s="508"/>
      <c r="B63" s="964"/>
      <c r="C63" s="968">
        <v>9</v>
      </c>
      <c r="D63" s="510">
        <v>45712</v>
      </c>
      <c r="E63" s="332" t="s">
        <v>194</v>
      </c>
      <c r="F63" s="333"/>
      <c r="G63" s="333"/>
      <c r="H63" s="334"/>
      <c r="I63" s="333"/>
      <c r="J63" s="333"/>
      <c r="K63" s="333"/>
      <c r="L63" s="333"/>
      <c r="M63" s="333"/>
      <c r="N63" s="333"/>
      <c r="O63" s="333"/>
      <c r="P63" s="333"/>
      <c r="Q63" s="334"/>
      <c r="R63" s="333"/>
      <c r="S63" s="333"/>
      <c r="T63" s="333"/>
      <c r="U63" s="530"/>
    </row>
    <row r="64" spans="1:21" ht="14.45" customHeight="1">
      <c r="A64" s="508"/>
      <c r="B64" s="964"/>
      <c r="C64" s="966"/>
      <c r="D64" s="510">
        <v>45713</v>
      </c>
      <c r="E64" s="332" t="s">
        <v>195</v>
      </c>
      <c r="F64" s="333"/>
      <c r="G64" s="333"/>
      <c r="H64" s="334"/>
      <c r="I64" s="333"/>
      <c r="J64" s="333"/>
      <c r="K64" s="333"/>
      <c r="L64" s="333"/>
      <c r="M64" s="333"/>
      <c r="N64" s="333"/>
      <c r="O64" s="333"/>
      <c r="P64" s="333"/>
      <c r="Q64" s="334"/>
      <c r="R64" s="333"/>
      <c r="S64" s="333"/>
      <c r="T64" s="333"/>
      <c r="U64" s="530"/>
    </row>
    <row r="65" spans="1:21" ht="14.45" customHeight="1">
      <c r="A65" s="508"/>
      <c r="B65" s="964"/>
      <c r="C65" s="966"/>
      <c r="D65" s="510">
        <v>45714</v>
      </c>
      <c r="E65" s="344" t="s">
        <v>196</v>
      </c>
      <c r="F65" s="333"/>
      <c r="G65" s="333"/>
      <c r="H65" s="334"/>
      <c r="I65" s="333"/>
      <c r="J65" s="333"/>
      <c r="K65" s="333"/>
      <c r="L65" s="333"/>
      <c r="M65" s="333"/>
      <c r="N65" s="333"/>
      <c r="O65" s="333"/>
      <c r="P65" s="333"/>
      <c r="Q65" s="334"/>
      <c r="R65" s="333"/>
      <c r="S65" s="333"/>
      <c r="T65" s="333"/>
      <c r="U65" s="530"/>
    </row>
    <row r="66" spans="1:21" ht="14.45" customHeight="1">
      <c r="A66" s="508"/>
      <c r="B66" s="964"/>
      <c r="C66" s="966"/>
      <c r="D66" s="510">
        <v>45715</v>
      </c>
      <c r="E66" s="332" t="s">
        <v>197</v>
      </c>
      <c r="F66" s="333"/>
      <c r="G66" s="333"/>
      <c r="H66" s="334"/>
      <c r="I66" s="333"/>
      <c r="J66" s="333"/>
      <c r="K66" s="333"/>
      <c r="L66" s="333"/>
      <c r="M66" s="333"/>
      <c r="N66" s="333"/>
      <c r="O66" s="333"/>
      <c r="P66" s="333"/>
      <c r="Q66" s="334"/>
      <c r="R66" s="333"/>
      <c r="S66" s="333"/>
      <c r="T66" s="333"/>
      <c r="U66" s="530"/>
    </row>
    <row r="67" spans="1:21" ht="14.45" customHeight="1">
      <c r="A67" s="508"/>
      <c r="B67" s="964"/>
      <c r="C67" s="966"/>
      <c r="D67" s="510">
        <v>45716</v>
      </c>
      <c r="E67" s="332" t="s">
        <v>198</v>
      </c>
      <c r="F67" s="333"/>
      <c r="G67" s="333"/>
      <c r="H67" s="334"/>
      <c r="I67" s="333"/>
      <c r="J67" s="333"/>
      <c r="K67" s="333"/>
      <c r="L67" s="333"/>
      <c r="M67" s="333"/>
      <c r="N67" s="333"/>
      <c r="O67" s="333"/>
      <c r="P67" s="333"/>
      <c r="Q67" s="334"/>
      <c r="R67" s="333"/>
      <c r="S67" s="333"/>
      <c r="T67" s="333"/>
      <c r="U67" s="530"/>
    </row>
    <row r="68" spans="1:21" ht="14.45" customHeight="1">
      <c r="A68" s="508"/>
      <c r="B68" s="963">
        <v>45717</v>
      </c>
      <c r="C68" s="966"/>
      <c r="D68" s="335">
        <v>45717</v>
      </c>
      <c r="E68" s="340" t="s">
        <v>199</v>
      </c>
      <c r="F68" s="337"/>
      <c r="G68" s="338"/>
      <c r="H68" s="339"/>
      <c r="I68" s="338"/>
      <c r="J68" s="338"/>
      <c r="K68" s="338"/>
      <c r="L68" s="338"/>
      <c r="M68" s="338"/>
      <c r="N68" s="338"/>
      <c r="O68" s="338"/>
      <c r="P68" s="338"/>
      <c r="Q68" s="339"/>
      <c r="R68" s="338"/>
      <c r="S68" s="338"/>
      <c r="T68" s="350"/>
      <c r="U68" s="530"/>
    </row>
    <row r="69" spans="1:21" ht="14.45" customHeight="1">
      <c r="A69" s="508"/>
      <c r="B69" s="964"/>
      <c r="C69" s="967"/>
      <c r="D69" s="335">
        <v>45718</v>
      </c>
      <c r="E69" s="340" t="s">
        <v>200</v>
      </c>
      <c r="F69" s="341"/>
      <c r="G69" s="342"/>
      <c r="H69" s="343"/>
      <c r="I69" s="342"/>
      <c r="J69" s="342"/>
      <c r="K69" s="342"/>
      <c r="L69" s="342"/>
      <c r="M69" s="342"/>
      <c r="N69" s="342"/>
      <c r="O69" s="342"/>
      <c r="P69" s="342"/>
      <c r="Q69" s="343"/>
      <c r="R69" s="342"/>
      <c r="S69" s="342"/>
      <c r="T69" s="351"/>
      <c r="U69" s="530"/>
    </row>
    <row r="70" spans="1:21" ht="14.45" customHeight="1">
      <c r="A70" s="508"/>
      <c r="B70" s="964"/>
      <c r="C70" s="968">
        <v>10</v>
      </c>
      <c r="D70" s="510">
        <v>45719</v>
      </c>
      <c r="E70" s="509" t="s">
        <v>194</v>
      </c>
      <c r="F70" s="333"/>
      <c r="G70" s="333"/>
      <c r="H70" s="334"/>
      <c r="I70" s="333"/>
      <c r="J70" s="333"/>
      <c r="K70" s="333"/>
      <c r="L70" s="333"/>
      <c r="M70" s="333"/>
      <c r="N70" s="333"/>
      <c r="O70" s="333"/>
      <c r="P70" s="333"/>
      <c r="Q70" s="334"/>
      <c r="R70" s="333"/>
      <c r="S70" s="333"/>
      <c r="T70" s="333"/>
      <c r="U70" s="530"/>
    </row>
    <row r="71" spans="1:21" ht="14.45" customHeight="1">
      <c r="A71" s="508"/>
      <c r="B71" s="964"/>
      <c r="C71" s="966"/>
      <c r="D71" s="510">
        <v>45720</v>
      </c>
      <c r="E71" s="509" t="s">
        <v>195</v>
      </c>
      <c r="F71" s="333"/>
      <c r="G71" s="333"/>
      <c r="H71" s="334"/>
      <c r="I71" s="333"/>
      <c r="J71" s="333"/>
      <c r="K71" s="333"/>
      <c r="L71" s="333"/>
      <c r="M71" s="333"/>
      <c r="N71" s="333"/>
      <c r="O71" s="333"/>
      <c r="P71" s="333"/>
      <c r="Q71" s="334"/>
      <c r="R71" s="333"/>
      <c r="S71" s="333"/>
      <c r="T71" s="333"/>
      <c r="U71" s="530"/>
    </row>
    <row r="72" spans="1:21" ht="14.45" customHeight="1">
      <c r="A72" s="508"/>
      <c r="B72" s="964"/>
      <c r="C72" s="966"/>
      <c r="D72" s="510">
        <v>45721</v>
      </c>
      <c r="E72" s="509" t="s">
        <v>196</v>
      </c>
      <c r="F72" s="333"/>
      <c r="G72" s="333"/>
      <c r="H72" s="334"/>
      <c r="I72" s="333"/>
      <c r="J72" s="333"/>
      <c r="K72" s="333"/>
      <c r="L72" s="333"/>
      <c r="M72" s="333"/>
      <c r="N72" s="333"/>
      <c r="O72" s="333"/>
      <c r="P72" s="333"/>
      <c r="Q72" s="334"/>
      <c r="R72" s="333"/>
      <c r="S72" s="333"/>
      <c r="T72" s="333"/>
      <c r="U72" s="530"/>
    </row>
    <row r="73" spans="1:21" ht="14.45" customHeight="1">
      <c r="A73" s="508"/>
      <c r="B73" s="964"/>
      <c r="C73" s="966"/>
      <c r="D73" s="510">
        <v>45722</v>
      </c>
      <c r="E73" s="509" t="s">
        <v>197</v>
      </c>
      <c r="F73" s="333"/>
      <c r="G73" s="333"/>
      <c r="H73" s="334"/>
      <c r="I73" s="333"/>
      <c r="J73" s="333"/>
      <c r="K73" s="333"/>
      <c r="L73" s="333"/>
      <c r="M73" s="333"/>
      <c r="N73" s="333"/>
      <c r="O73" s="333"/>
      <c r="P73" s="333"/>
      <c r="Q73" s="334"/>
      <c r="R73" s="333"/>
      <c r="S73" s="333"/>
      <c r="T73" s="333"/>
      <c r="U73" s="530"/>
    </row>
    <row r="74" spans="1:21" ht="14.45" customHeight="1">
      <c r="A74" s="508"/>
      <c r="B74" s="964"/>
      <c r="C74" s="966"/>
      <c r="D74" s="510">
        <v>45723</v>
      </c>
      <c r="E74" s="509" t="s">
        <v>198</v>
      </c>
      <c r="F74" s="333"/>
      <c r="G74" s="333"/>
      <c r="H74" s="334"/>
      <c r="I74" s="333"/>
      <c r="J74" s="333"/>
      <c r="K74" s="333"/>
      <c r="L74" s="333"/>
      <c r="M74" s="333"/>
      <c r="N74" s="333"/>
      <c r="O74" s="333"/>
      <c r="P74" s="333"/>
      <c r="Q74" s="334"/>
      <c r="R74" s="333"/>
      <c r="S74" s="333"/>
      <c r="T74" s="333"/>
      <c r="U74" s="530"/>
    </row>
    <row r="75" spans="1:21" ht="14.45" customHeight="1">
      <c r="A75" s="508"/>
      <c r="B75" s="964"/>
      <c r="C75" s="966"/>
      <c r="D75" s="335">
        <v>45724</v>
      </c>
      <c r="E75" s="340" t="s">
        <v>199</v>
      </c>
      <c r="F75" s="337"/>
      <c r="G75" s="338"/>
      <c r="H75" s="339"/>
      <c r="I75" s="338"/>
      <c r="J75" s="338"/>
      <c r="K75" s="338"/>
      <c r="L75" s="338"/>
      <c r="M75" s="338"/>
      <c r="N75" s="338"/>
      <c r="O75" s="338"/>
      <c r="P75" s="338"/>
      <c r="Q75" s="339"/>
      <c r="R75" s="338"/>
      <c r="S75" s="338"/>
      <c r="T75" s="350"/>
      <c r="U75" s="530"/>
    </row>
    <row r="76" spans="1:21" ht="14.45" customHeight="1">
      <c r="A76" s="508"/>
      <c r="B76" s="964"/>
      <c r="C76" s="967"/>
      <c r="D76" s="335">
        <v>45725</v>
      </c>
      <c r="E76" s="340" t="s">
        <v>200</v>
      </c>
      <c r="F76" s="341"/>
      <c r="G76" s="342"/>
      <c r="H76" s="343"/>
      <c r="I76" s="342"/>
      <c r="J76" s="342"/>
      <c r="K76" s="342"/>
      <c r="L76" s="342"/>
      <c r="M76" s="342"/>
      <c r="N76" s="342"/>
      <c r="O76" s="342"/>
      <c r="P76" s="342"/>
      <c r="Q76" s="343"/>
      <c r="R76" s="342"/>
      <c r="S76" s="342"/>
      <c r="T76" s="351"/>
      <c r="U76" s="530"/>
    </row>
    <row r="77" spans="1:21" ht="14.45" customHeight="1">
      <c r="A77" s="508"/>
      <c r="B77" s="964"/>
      <c r="C77" s="968">
        <v>11</v>
      </c>
      <c r="D77" s="510">
        <v>45726</v>
      </c>
      <c r="E77" s="509" t="s">
        <v>194</v>
      </c>
      <c r="F77" s="333"/>
      <c r="G77" s="333"/>
      <c r="H77" s="334"/>
      <c r="I77" s="333"/>
      <c r="J77" s="333"/>
      <c r="K77" s="333"/>
      <c r="L77" s="333"/>
      <c r="M77" s="333"/>
      <c r="N77" s="333"/>
      <c r="O77" s="333"/>
      <c r="P77" s="333"/>
      <c r="Q77" s="334"/>
      <c r="R77" s="333"/>
      <c r="S77" s="333"/>
      <c r="T77" s="333"/>
      <c r="U77" s="530"/>
    </row>
    <row r="78" spans="1:21" ht="14.45" customHeight="1">
      <c r="A78" s="508"/>
      <c r="B78" s="964"/>
      <c r="C78" s="966"/>
      <c r="D78" s="510">
        <v>45727</v>
      </c>
      <c r="E78" s="509" t="s">
        <v>195</v>
      </c>
      <c r="F78" s="333"/>
      <c r="G78" s="333"/>
      <c r="H78" s="334"/>
      <c r="I78" s="333"/>
      <c r="J78" s="333"/>
      <c r="K78" s="333"/>
      <c r="L78" s="333"/>
      <c r="M78" s="333"/>
      <c r="N78" s="333"/>
      <c r="O78" s="333"/>
      <c r="P78" s="333"/>
      <c r="Q78" s="334"/>
      <c r="R78" s="333"/>
      <c r="S78" s="333"/>
      <c r="T78" s="333"/>
      <c r="U78" s="530"/>
    </row>
    <row r="79" spans="1:21" ht="14.45" customHeight="1">
      <c r="A79" s="508"/>
      <c r="B79" s="964"/>
      <c r="C79" s="966"/>
      <c r="D79" s="510">
        <v>45728</v>
      </c>
      <c r="E79" s="509" t="s">
        <v>196</v>
      </c>
      <c r="F79" s="333"/>
      <c r="G79" s="333"/>
      <c r="H79" s="334"/>
      <c r="I79" s="333"/>
      <c r="J79" s="333"/>
      <c r="K79" s="333"/>
      <c r="L79" s="333"/>
      <c r="M79" s="333"/>
      <c r="N79" s="333"/>
      <c r="O79" s="333"/>
      <c r="P79" s="333"/>
      <c r="Q79" s="334"/>
      <c r="R79" s="333"/>
      <c r="S79" s="333"/>
      <c r="T79" s="333"/>
      <c r="U79" s="530"/>
    </row>
    <row r="80" spans="1:21" ht="14.45" customHeight="1">
      <c r="A80" s="508"/>
      <c r="B80" s="964"/>
      <c r="C80" s="966"/>
      <c r="D80" s="510">
        <v>45729</v>
      </c>
      <c r="E80" s="509" t="s">
        <v>197</v>
      </c>
      <c r="F80" s="333"/>
      <c r="G80" s="333"/>
      <c r="H80" s="334"/>
      <c r="I80" s="333"/>
      <c r="J80" s="333"/>
      <c r="K80" s="333"/>
      <c r="L80" s="333"/>
      <c r="M80" s="333"/>
      <c r="N80" s="333"/>
      <c r="O80" s="333"/>
      <c r="P80" s="333"/>
      <c r="Q80" s="334"/>
      <c r="R80" s="333"/>
      <c r="S80" s="333"/>
      <c r="T80" s="333"/>
      <c r="U80" s="530"/>
    </row>
    <row r="81" spans="1:21" ht="14.45" customHeight="1">
      <c r="A81" s="508"/>
      <c r="B81" s="964"/>
      <c r="C81" s="966"/>
      <c r="D81" s="510">
        <v>45730</v>
      </c>
      <c r="E81" s="509" t="s">
        <v>198</v>
      </c>
      <c r="F81" s="333"/>
      <c r="G81" s="333"/>
      <c r="H81" s="334"/>
      <c r="I81" s="333"/>
      <c r="J81" s="333"/>
      <c r="K81" s="333"/>
      <c r="L81" s="333"/>
      <c r="M81" s="333"/>
      <c r="N81" s="333"/>
      <c r="O81" s="333"/>
      <c r="P81" s="333"/>
      <c r="Q81" s="334"/>
      <c r="R81" s="333"/>
      <c r="S81" s="333"/>
      <c r="T81" s="333"/>
      <c r="U81" s="530"/>
    </row>
    <row r="82" spans="1:21" ht="14.45" customHeight="1">
      <c r="A82" s="508"/>
      <c r="B82" s="964"/>
      <c r="C82" s="966"/>
      <c r="D82" s="335">
        <v>45731</v>
      </c>
      <c r="E82" s="340" t="s">
        <v>199</v>
      </c>
      <c r="F82" s="337"/>
      <c r="G82" s="338"/>
      <c r="H82" s="339"/>
      <c r="I82" s="338"/>
      <c r="J82" s="338"/>
      <c r="K82" s="338"/>
      <c r="L82" s="338"/>
      <c r="M82" s="338"/>
      <c r="N82" s="338"/>
      <c r="O82" s="338"/>
      <c r="P82" s="338"/>
      <c r="Q82" s="339"/>
      <c r="R82" s="338"/>
      <c r="S82" s="338"/>
      <c r="T82" s="350"/>
      <c r="U82" s="530"/>
    </row>
    <row r="83" spans="1:21" ht="14.45" customHeight="1">
      <c r="A83" s="508"/>
      <c r="B83" s="964"/>
      <c r="C83" s="967"/>
      <c r="D83" s="335">
        <v>45732</v>
      </c>
      <c r="E83" s="340" t="s">
        <v>200</v>
      </c>
      <c r="F83" s="341"/>
      <c r="G83" s="342"/>
      <c r="H83" s="343"/>
      <c r="I83" s="342"/>
      <c r="J83" s="342"/>
      <c r="K83" s="342"/>
      <c r="L83" s="342"/>
      <c r="M83" s="342"/>
      <c r="N83" s="342"/>
      <c r="O83" s="342"/>
      <c r="P83" s="342"/>
      <c r="Q83" s="343"/>
      <c r="R83" s="342"/>
      <c r="S83" s="342"/>
      <c r="T83" s="351"/>
      <c r="U83" s="530"/>
    </row>
    <row r="84" spans="1:21" ht="14.45" customHeight="1">
      <c r="A84" s="508"/>
      <c r="B84" s="964"/>
      <c r="C84" s="968">
        <v>12</v>
      </c>
      <c r="D84" s="510">
        <v>45733</v>
      </c>
      <c r="E84" s="509" t="s">
        <v>194</v>
      </c>
      <c r="F84" s="333"/>
      <c r="G84" s="333"/>
      <c r="H84" s="334"/>
      <c r="I84" s="333"/>
      <c r="J84" s="333"/>
      <c r="K84" s="333"/>
      <c r="L84" s="333"/>
      <c r="M84" s="333"/>
      <c r="N84" s="333"/>
      <c r="O84" s="333"/>
      <c r="P84" s="333"/>
      <c r="Q84" s="334"/>
      <c r="R84" s="333"/>
      <c r="S84" s="333"/>
      <c r="T84" s="333"/>
      <c r="U84" s="530"/>
    </row>
    <row r="85" spans="1:21" ht="14.45" customHeight="1">
      <c r="A85" s="508"/>
      <c r="B85" s="964"/>
      <c r="C85" s="966"/>
      <c r="D85" s="510">
        <v>45734</v>
      </c>
      <c r="E85" s="509" t="s">
        <v>195</v>
      </c>
      <c r="F85" s="333"/>
      <c r="G85" s="333"/>
      <c r="H85" s="334"/>
      <c r="I85" s="333"/>
      <c r="J85" s="333"/>
      <c r="K85" s="333"/>
      <c r="L85" s="333"/>
      <c r="M85" s="333"/>
      <c r="N85" s="333"/>
      <c r="O85" s="333"/>
      <c r="P85" s="333"/>
      <c r="Q85" s="334"/>
      <c r="R85" s="333"/>
      <c r="S85" s="333"/>
      <c r="T85" s="333"/>
      <c r="U85" s="530"/>
    </row>
    <row r="86" spans="1:21" ht="14.45" customHeight="1">
      <c r="A86" s="508"/>
      <c r="B86" s="964"/>
      <c r="C86" s="966"/>
      <c r="D86" s="335">
        <v>45735</v>
      </c>
      <c r="E86" s="340" t="s">
        <v>196</v>
      </c>
      <c r="F86" s="513"/>
      <c r="G86" s="514"/>
      <c r="H86" s="515"/>
      <c r="I86" s="514"/>
      <c r="J86" s="514"/>
      <c r="K86" s="514"/>
      <c r="L86" s="514"/>
      <c r="M86" s="514"/>
      <c r="N86" s="514"/>
      <c r="O86" s="514"/>
      <c r="P86" s="514"/>
      <c r="Q86" s="515"/>
      <c r="R86" s="514"/>
      <c r="S86" s="514"/>
      <c r="T86" s="516"/>
      <c r="U86" s="531"/>
    </row>
    <row r="87" spans="1:21" ht="14.45" customHeight="1">
      <c r="A87" s="508"/>
      <c r="B87" s="964"/>
      <c r="C87" s="966"/>
      <c r="D87" s="510">
        <v>45736</v>
      </c>
      <c r="E87" s="509" t="s">
        <v>197</v>
      </c>
      <c r="F87" s="333"/>
      <c r="G87" s="333"/>
      <c r="H87" s="334"/>
      <c r="I87" s="333"/>
      <c r="J87" s="333"/>
      <c r="K87" s="333"/>
      <c r="L87" s="333"/>
      <c r="M87" s="333"/>
      <c r="N87" s="333"/>
      <c r="O87" s="333"/>
      <c r="P87" s="333"/>
      <c r="Q87" s="334"/>
      <c r="R87" s="333"/>
      <c r="S87" s="333"/>
      <c r="T87" s="333"/>
      <c r="U87" s="530"/>
    </row>
    <row r="88" spans="1:21" ht="14.45" customHeight="1">
      <c r="A88" s="508"/>
      <c r="B88" s="964"/>
      <c r="C88" s="966"/>
      <c r="D88" s="510">
        <v>45737</v>
      </c>
      <c r="E88" s="509" t="s">
        <v>198</v>
      </c>
      <c r="F88" s="333"/>
      <c r="G88" s="333"/>
      <c r="H88" s="334"/>
      <c r="I88" s="333"/>
      <c r="J88" s="333"/>
      <c r="K88" s="333"/>
      <c r="L88" s="333"/>
      <c r="M88" s="333"/>
      <c r="N88" s="333"/>
      <c r="O88" s="333"/>
      <c r="P88" s="333"/>
      <c r="Q88" s="334"/>
      <c r="R88" s="333"/>
      <c r="S88" s="333"/>
      <c r="T88" s="333"/>
      <c r="U88" s="530"/>
    </row>
    <row r="89" spans="1:21" ht="14.45" customHeight="1">
      <c r="A89" s="508"/>
      <c r="B89" s="964"/>
      <c r="C89" s="966"/>
      <c r="D89" s="335">
        <v>45738</v>
      </c>
      <c r="E89" s="340" t="s">
        <v>199</v>
      </c>
      <c r="F89" s="337"/>
      <c r="G89" s="338"/>
      <c r="H89" s="339"/>
      <c r="I89" s="338"/>
      <c r="J89" s="338"/>
      <c r="K89" s="338"/>
      <c r="L89" s="338"/>
      <c r="M89" s="338"/>
      <c r="N89" s="338"/>
      <c r="O89" s="338"/>
      <c r="P89" s="338"/>
      <c r="Q89" s="339"/>
      <c r="R89" s="338"/>
      <c r="S89" s="338"/>
      <c r="T89" s="350"/>
      <c r="U89" s="530"/>
    </row>
    <row r="90" spans="1:21" ht="14.45" customHeight="1">
      <c r="A90" s="508"/>
      <c r="B90" s="964"/>
      <c r="C90" s="967"/>
      <c r="D90" s="335">
        <v>45739</v>
      </c>
      <c r="E90" s="340" t="s">
        <v>200</v>
      </c>
      <c r="F90" s="341"/>
      <c r="G90" s="342"/>
      <c r="H90" s="343"/>
      <c r="I90" s="342"/>
      <c r="J90" s="342"/>
      <c r="K90" s="342"/>
      <c r="L90" s="342"/>
      <c r="M90" s="342"/>
      <c r="N90" s="342"/>
      <c r="O90" s="342"/>
      <c r="P90" s="342"/>
      <c r="Q90" s="343"/>
      <c r="R90" s="342"/>
      <c r="S90" s="342"/>
      <c r="T90" s="351"/>
      <c r="U90" s="530"/>
    </row>
    <row r="91" spans="1:21" ht="14.45" customHeight="1">
      <c r="A91" s="508"/>
      <c r="B91" s="964"/>
      <c r="C91" s="968">
        <v>13</v>
      </c>
      <c r="D91" s="510">
        <v>45740</v>
      </c>
      <c r="E91" s="509" t="s">
        <v>194</v>
      </c>
      <c r="F91" s="333"/>
      <c r="G91" s="333"/>
      <c r="H91" s="334"/>
      <c r="I91" s="333"/>
      <c r="J91" s="333"/>
      <c r="K91" s="333"/>
      <c r="L91" s="333"/>
      <c r="M91" s="333"/>
      <c r="N91" s="333"/>
      <c r="O91" s="333"/>
      <c r="P91" s="333"/>
      <c r="Q91" s="334"/>
      <c r="R91" s="333"/>
      <c r="S91" s="333"/>
      <c r="T91" s="333"/>
      <c r="U91" s="530"/>
    </row>
    <row r="92" spans="1:21" ht="14.45" customHeight="1">
      <c r="A92" s="508"/>
      <c r="B92" s="964"/>
      <c r="C92" s="966"/>
      <c r="D92" s="510">
        <v>45741</v>
      </c>
      <c r="E92" s="509" t="s">
        <v>195</v>
      </c>
      <c r="F92" s="333"/>
      <c r="G92" s="333"/>
      <c r="H92" s="334"/>
      <c r="I92" s="333"/>
      <c r="J92" s="333"/>
      <c r="K92" s="333"/>
      <c r="L92" s="333"/>
      <c r="M92" s="333"/>
      <c r="N92" s="333"/>
      <c r="O92" s="333"/>
      <c r="P92" s="333"/>
      <c r="Q92" s="334"/>
      <c r="R92" s="333"/>
      <c r="S92" s="333"/>
      <c r="T92" s="333"/>
      <c r="U92" s="530"/>
    </row>
    <row r="93" spans="1:21" ht="14.45" customHeight="1">
      <c r="A93" s="508"/>
      <c r="B93" s="964"/>
      <c r="C93" s="966"/>
      <c r="D93" s="510">
        <v>45742</v>
      </c>
      <c r="E93" s="509" t="s">
        <v>196</v>
      </c>
      <c r="F93" s="333"/>
      <c r="G93" s="333"/>
      <c r="H93" s="334"/>
      <c r="I93" s="333"/>
      <c r="J93" s="333"/>
      <c r="K93" s="333"/>
      <c r="L93" s="333"/>
      <c r="M93" s="333"/>
      <c r="N93" s="333"/>
      <c r="O93" s="333"/>
      <c r="P93" s="333"/>
      <c r="Q93" s="334"/>
      <c r="R93" s="333"/>
      <c r="S93" s="333"/>
      <c r="T93" s="333"/>
      <c r="U93" s="530"/>
    </row>
    <row r="94" spans="1:21" ht="14.45" customHeight="1">
      <c r="A94" s="508"/>
      <c r="B94" s="964"/>
      <c r="C94" s="966"/>
      <c r="D94" s="510">
        <v>45743</v>
      </c>
      <c r="E94" s="509" t="s">
        <v>197</v>
      </c>
      <c r="F94" s="333"/>
      <c r="G94" s="333"/>
      <c r="H94" s="334"/>
      <c r="I94" s="333"/>
      <c r="J94" s="333"/>
      <c r="K94" s="333"/>
      <c r="L94" s="333"/>
      <c r="M94" s="333"/>
      <c r="N94" s="333"/>
      <c r="O94" s="333"/>
      <c r="P94" s="333"/>
      <c r="Q94" s="334"/>
      <c r="R94" s="333"/>
      <c r="S94" s="333"/>
      <c r="T94" s="333"/>
      <c r="U94" s="530"/>
    </row>
    <row r="95" spans="1:21" ht="14.45" customHeight="1">
      <c r="A95" s="508"/>
      <c r="B95" s="964"/>
      <c r="C95" s="966"/>
      <c r="D95" s="510">
        <v>45744</v>
      </c>
      <c r="E95" s="509" t="s">
        <v>198</v>
      </c>
      <c r="F95" s="333"/>
      <c r="G95" s="333"/>
      <c r="H95" s="334"/>
      <c r="I95" s="333"/>
      <c r="J95" s="333"/>
      <c r="K95" s="333"/>
      <c r="L95" s="333"/>
      <c r="M95" s="333"/>
      <c r="N95" s="333"/>
      <c r="O95" s="333"/>
      <c r="P95" s="333"/>
      <c r="Q95" s="334"/>
      <c r="R95" s="333"/>
      <c r="S95" s="333"/>
      <c r="T95" s="333"/>
      <c r="U95" s="530"/>
    </row>
    <row r="96" spans="1:21" ht="14.45" customHeight="1">
      <c r="A96" s="508"/>
      <c r="B96" s="964"/>
      <c r="C96" s="966"/>
      <c r="D96" s="335">
        <v>45745</v>
      </c>
      <c r="E96" s="340" t="s">
        <v>199</v>
      </c>
      <c r="F96" s="337"/>
      <c r="G96" s="338"/>
      <c r="H96" s="339"/>
      <c r="I96" s="338"/>
      <c r="J96" s="338"/>
      <c r="K96" s="338"/>
      <c r="L96" s="338"/>
      <c r="M96" s="338"/>
      <c r="N96" s="338"/>
      <c r="O96" s="338"/>
      <c r="P96" s="338"/>
      <c r="Q96" s="339"/>
      <c r="R96" s="338"/>
      <c r="S96" s="338"/>
      <c r="T96" s="350"/>
      <c r="U96" s="530"/>
    </row>
    <row r="97" spans="1:21" ht="14.45" customHeight="1">
      <c r="A97" s="508"/>
      <c r="B97" s="964"/>
      <c r="C97" s="967"/>
      <c r="D97" s="335">
        <v>45746</v>
      </c>
      <c r="E97" s="340" t="s">
        <v>200</v>
      </c>
      <c r="F97" s="341"/>
      <c r="G97" s="342"/>
      <c r="H97" s="343"/>
      <c r="I97" s="342"/>
      <c r="J97" s="342"/>
      <c r="K97" s="342"/>
      <c r="L97" s="342"/>
      <c r="M97" s="342"/>
      <c r="N97" s="342"/>
      <c r="O97" s="342"/>
      <c r="P97" s="342"/>
      <c r="Q97" s="343"/>
      <c r="R97" s="342"/>
      <c r="S97" s="342"/>
      <c r="T97" s="351"/>
      <c r="U97" s="530"/>
    </row>
    <row r="98" spans="1:21" ht="14.45" customHeight="1">
      <c r="A98" s="508"/>
      <c r="B98" s="965"/>
      <c r="C98" s="968">
        <v>14</v>
      </c>
      <c r="D98" s="510">
        <v>45747</v>
      </c>
      <c r="E98" s="509" t="s">
        <v>194</v>
      </c>
      <c r="F98" s="333"/>
      <c r="G98" s="333"/>
      <c r="H98" s="334"/>
      <c r="I98" s="333"/>
      <c r="J98" s="333"/>
      <c r="K98" s="333"/>
      <c r="L98" s="333"/>
      <c r="M98" s="333"/>
      <c r="N98" s="333"/>
      <c r="O98" s="333"/>
      <c r="P98" s="333"/>
      <c r="Q98" s="334"/>
      <c r="R98" s="333"/>
      <c r="S98" s="333"/>
      <c r="T98" s="333"/>
      <c r="U98" s="530"/>
    </row>
    <row r="99" spans="1:21" ht="14.45" customHeight="1">
      <c r="A99" s="508"/>
      <c r="B99" s="963">
        <v>45748</v>
      </c>
      <c r="C99" s="966"/>
      <c r="D99" s="331">
        <v>45748</v>
      </c>
      <c r="E99" s="509" t="s">
        <v>195</v>
      </c>
      <c r="F99" s="333"/>
      <c r="G99" s="333"/>
      <c r="H99" s="334"/>
      <c r="I99" s="333"/>
      <c r="J99" s="333"/>
      <c r="K99" s="333"/>
      <c r="L99" s="333"/>
      <c r="M99" s="333"/>
      <c r="N99" s="333"/>
      <c r="O99" s="333"/>
      <c r="P99" s="333"/>
      <c r="Q99" s="334"/>
      <c r="R99" s="333"/>
      <c r="S99" s="333"/>
      <c r="T99" s="333"/>
      <c r="U99" s="530"/>
    </row>
    <row r="100" spans="1:21" ht="14.45" customHeight="1">
      <c r="A100" s="508"/>
      <c r="B100" s="964"/>
      <c r="C100" s="966"/>
      <c r="D100" s="331">
        <v>45749</v>
      </c>
      <c r="E100" s="509" t="s">
        <v>196</v>
      </c>
      <c r="F100" s="333"/>
      <c r="G100" s="333"/>
      <c r="H100" s="334"/>
      <c r="I100" s="333"/>
      <c r="J100" s="333"/>
      <c r="K100" s="333"/>
      <c r="L100" s="333"/>
      <c r="M100" s="333"/>
      <c r="N100" s="333"/>
      <c r="O100" s="333"/>
      <c r="P100" s="333"/>
      <c r="Q100" s="334"/>
      <c r="R100" s="333"/>
      <c r="S100" s="333"/>
      <c r="T100" s="333"/>
      <c r="U100" s="530"/>
    </row>
    <row r="101" spans="1:21" ht="14.45" customHeight="1">
      <c r="A101" s="508"/>
      <c r="B101" s="964"/>
      <c r="C101" s="966"/>
      <c r="D101" s="331">
        <v>45750</v>
      </c>
      <c r="E101" s="509" t="s">
        <v>197</v>
      </c>
      <c r="F101" s="333"/>
      <c r="G101" s="333"/>
      <c r="H101" s="334"/>
      <c r="I101" s="333"/>
      <c r="J101" s="333"/>
      <c r="K101" s="333"/>
      <c r="L101" s="333"/>
      <c r="M101" s="333"/>
      <c r="N101" s="333"/>
      <c r="O101" s="333"/>
      <c r="P101" s="333"/>
      <c r="Q101" s="334"/>
      <c r="R101" s="333"/>
      <c r="S101" s="333"/>
      <c r="T101" s="333"/>
      <c r="U101" s="530"/>
    </row>
    <row r="102" spans="1:21" ht="14.45" customHeight="1">
      <c r="A102" s="508"/>
      <c r="B102" s="964"/>
      <c r="C102" s="966"/>
      <c r="D102" s="510">
        <v>45751</v>
      </c>
      <c r="E102" s="509" t="s">
        <v>198</v>
      </c>
      <c r="F102" s="333"/>
      <c r="G102" s="333"/>
      <c r="H102" s="334"/>
      <c r="I102" s="333"/>
      <c r="J102" s="333"/>
      <c r="K102" s="333"/>
      <c r="L102" s="333"/>
      <c r="M102" s="333"/>
      <c r="N102" s="333"/>
      <c r="O102" s="333"/>
      <c r="P102" s="333"/>
      <c r="Q102" s="334"/>
      <c r="R102" s="333"/>
      <c r="S102" s="333"/>
      <c r="T102" s="333"/>
      <c r="U102" s="530"/>
    </row>
    <row r="103" spans="1:21" ht="14.45" customHeight="1">
      <c r="A103" s="508"/>
      <c r="B103" s="964"/>
      <c r="C103" s="966"/>
      <c r="D103" s="335">
        <v>45752</v>
      </c>
      <c r="E103" s="340" t="s">
        <v>199</v>
      </c>
      <c r="F103" s="337"/>
      <c r="G103" s="338"/>
      <c r="H103" s="339"/>
      <c r="I103" s="338"/>
      <c r="J103" s="338"/>
      <c r="K103" s="338"/>
      <c r="L103" s="338"/>
      <c r="M103" s="338"/>
      <c r="N103" s="338"/>
      <c r="O103" s="338"/>
      <c r="P103" s="338"/>
      <c r="Q103" s="339"/>
      <c r="R103" s="338"/>
      <c r="S103" s="338"/>
      <c r="T103" s="350"/>
      <c r="U103" s="530"/>
    </row>
    <row r="104" spans="1:21" ht="14.45" customHeight="1">
      <c r="A104" s="508"/>
      <c r="B104" s="964"/>
      <c r="C104" s="967"/>
      <c r="D104" s="335">
        <v>45753</v>
      </c>
      <c r="E104" s="340" t="s">
        <v>200</v>
      </c>
      <c r="F104" s="341"/>
      <c r="G104" s="342"/>
      <c r="H104" s="343"/>
      <c r="I104" s="342"/>
      <c r="J104" s="342"/>
      <c r="K104" s="342"/>
      <c r="L104" s="342"/>
      <c r="M104" s="342"/>
      <c r="N104" s="342"/>
      <c r="O104" s="342"/>
      <c r="P104" s="342"/>
      <c r="Q104" s="343"/>
      <c r="R104" s="342"/>
      <c r="S104" s="342"/>
      <c r="T104" s="351"/>
      <c r="U104" s="530"/>
    </row>
    <row r="105" spans="1:21" ht="14.45" customHeight="1">
      <c r="A105" s="508"/>
      <c r="B105" s="964"/>
      <c r="C105" s="968">
        <v>15</v>
      </c>
      <c r="D105" s="331">
        <v>45754</v>
      </c>
      <c r="E105" s="509" t="s">
        <v>194</v>
      </c>
      <c r="F105" s="333"/>
      <c r="G105" s="333"/>
      <c r="H105" s="334"/>
      <c r="I105" s="333"/>
      <c r="J105" s="333"/>
      <c r="K105" s="333"/>
      <c r="L105" s="333"/>
      <c r="M105" s="333"/>
      <c r="N105" s="333"/>
      <c r="O105" s="333"/>
      <c r="P105" s="333"/>
      <c r="Q105" s="334"/>
      <c r="R105" s="333"/>
      <c r="S105" s="333"/>
      <c r="T105" s="333"/>
      <c r="U105" s="530"/>
    </row>
    <row r="106" spans="1:21" ht="14.45" customHeight="1">
      <c r="A106" s="508"/>
      <c r="B106" s="964"/>
      <c r="C106" s="966"/>
      <c r="D106" s="331">
        <v>45755</v>
      </c>
      <c r="E106" s="509" t="s">
        <v>195</v>
      </c>
      <c r="F106" s="333"/>
      <c r="G106" s="333"/>
      <c r="H106" s="334"/>
      <c r="I106" s="333"/>
      <c r="J106" s="333"/>
      <c r="K106" s="333"/>
      <c r="L106" s="333"/>
      <c r="M106" s="333"/>
      <c r="N106" s="333"/>
      <c r="O106" s="333"/>
      <c r="P106" s="333"/>
      <c r="Q106" s="334"/>
      <c r="R106" s="333"/>
      <c r="S106" s="333"/>
      <c r="T106" s="333"/>
      <c r="U106" s="530"/>
    </row>
    <row r="107" spans="1:21" ht="14.45" customHeight="1">
      <c r="A107" s="508"/>
      <c r="B107" s="964"/>
      <c r="C107" s="966"/>
      <c r="D107" s="331">
        <v>45756</v>
      </c>
      <c r="E107" s="509" t="s">
        <v>196</v>
      </c>
      <c r="F107" s="333"/>
      <c r="G107" s="333"/>
      <c r="H107" s="334"/>
      <c r="I107" s="333"/>
      <c r="J107" s="333"/>
      <c r="K107" s="333"/>
      <c r="L107" s="333"/>
      <c r="M107" s="333"/>
      <c r="N107" s="333"/>
      <c r="O107" s="333"/>
      <c r="P107" s="333"/>
      <c r="Q107" s="334"/>
      <c r="R107" s="333"/>
      <c r="S107" s="333"/>
      <c r="T107" s="333"/>
      <c r="U107" s="530"/>
    </row>
    <row r="108" spans="1:21" ht="14.45" customHeight="1">
      <c r="A108" s="508"/>
      <c r="B108" s="964"/>
      <c r="C108" s="966"/>
      <c r="D108" s="331">
        <v>45757</v>
      </c>
      <c r="E108" s="509" t="s">
        <v>197</v>
      </c>
      <c r="F108" s="333"/>
      <c r="G108" s="333"/>
      <c r="H108" s="334"/>
      <c r="I108" s="333"/>
      <c r="J108" s="333"/>
      <c r="K108" s="333"/>
      <c r="L108" s="333"/>
      <c r="M108" s="333"/>
      <c r="N108" s="333"/>
      <c r="O108" s="333"/>
      <c r="P108" s="333"/>
      <c r="Q108" s="334"/>
      <c r="R108" s="333"/>
      <c r="S108" s="333"/>
      <c r="T108" s="333"/>
      <c r="U108" s="530"/>
    </row>
    <row r="109" spans="1:21" ht="14.45" customHeight="1">
      <c r="A109" s="508"/>
      <c r="B109" s="964"/>
      <c r="C109" s="966"/>
      <c r="D109" s="331">
        <v>45758</v>
      </c>
      <c r="E109" s="509" t="s">
        <v>198</v>
      </c>
      <c r="F109" s="333"/>
      <c r="G109" s="333"/>
      <c r="H109" s="334"/>
      <c r="I109" s="333"/>
      <c r="J109" s="333"/>
      <c r="K109" s="333"/>
      <c r="L109" s="333"/>
      <c r="M109" s="333"/>
      <c r="N109" s="333"/>
      <c r="O109" s="333"/>
      <c r="P109" s="333"/>
      <c r="Q109" s="334"/>
      <c r="R109" s="333"/>
      <c r="S109" s="333"/>
      <c r="T109" s="333"/>
      <c r="U109" s="530"/>
    </row>
    <row r="110" spans="1:21" ht="14.45" customHeight="1">
      <c r="A110" s="508"/>
      <c r="B110" s="964"/>
      <c r="C110" s="966"/>
      <c r="D110" s="335">
        <v>45759</v>
      </c>
      <c r="E110" s="340" t="s">
        <v>199</v>
      </c>
      <c r="F110" s="337"/>
      <c r="G110" s="338"/>
      <c r="H110" s="339"/>
      <c r="I110" s="338"/>
      <c r="J110" s="338"/>
      <c r="K110" s="338"/>
      <c r="L110" s="338"/>
      <c r="M110" s="338"/>
      <c r="N110" s="338"/>
      <c r="O110" s="338"/>
      <c r="P110" s="338"/>
      <c r="Q110" s="339"/>
      <c r="R110" s="338"/>
      <c r="S110" s="338"/>
      <c r="T110" s="350"/>
      <c r="U110" s="530"/>
    </row>
    <row r="111" spans="1:21" ht="14.45" customHeight="1">
      <c r="A111" s="508"/>
      <c r="B111" s="964"/>
      <c r="C111" s="967"/>
      <c r="D111" s="335">
        <v>45760</v>
      </c>
      <c r="E111" s="340" t="s">
        <v>200</v>
      </c>
      <c r="F111" s="341"/>
      <c r="G111" s="342"/>
      <c r="H111" s="343"/>
      <c r="I111" s="342"/>
      <c r="J111" s="342"/>
      <c r="K111" s="342"/>
      <c r="L111" s="342"/>
      <c r="M111" s="342"/>
      <c r="N111" s="342"/>
      <c r="O111" s="342"/>
      <c r="P111" s="342"/>
      <c r="Q111" s="343"/>
      <c r="R111" s="342"/>
      <c r="S111" s="342"/>
      <c r="T111" s="351"/>
      <c r="U111" s="530"/>
    </row>
    <row r="112" spans="1:21" ht="14.45" customHeight="1">
      <c r="A112" s="508"/>
      <c r="B112" s="964"/>
      <c r="C112" s="968">
        <v>16</v>
      </c>
      <c r="D112" s="331">
        <v>45761</v>
      </c>
      <c r="E112" s="509" t="s">
        <v>194</v>
      </c>
      <c r="F112" s="333"/>
      <c r="G112" s="333"/>
      <c r="H112" s="334"/>
      <c r="I112" s="333"/>
      <c r="J112" s="333"/>
      <c r="K112" s="333"/>
      <c r="L112" s="333"/>
      <c r="M112" s="333"/>
      <c r="N112" s="333"/>
      <c r="O112" s="333"/>
      <c r="P112" s="333"/>
      <c r="Q112" s="334"/>
      <c r="R112" s="333"/>
      <c r="S112" s="333"/>
      <c r="T112" s="333"/>
      <c r="U112" s="530"/>
    </row>
    <row r="113" spans="1:21" ht="14.45" customHeight="1">
      <c r="A113" s="508"/>
      <c r="B113" s="964"/>
      <c r="C113" s="966"/>
      <c r="D113" s="331">
        <v>45762</v>
      </c>
      <c r="E113" s="509" t="s">
        <v>195</v>
      </c>
      <c r="F113" s="333"/>
      <c r="G113" s="333"/>
      <c r="H113" s="334"/>
      <c r="I113" s="333"/>
      <c r="J113" s="333"/>
      <c r="K113" s="333"/>
      <c r="L113" s="333"/>
      <c r="M113" s="333"/>
      <c r="N113" s="333"/>
      <c r="O113" s="333"/>
      <c r="P113" s="333"/>
      <c r="Q113" s="334"/>
      <c r="R113" s="333"/>
      <c r="S113" s="333"/>
      <c r="T113" s="333"/>
      <c r="U113" s="530"/>
    </row>
    <row r="114" spans="1:21" ht="14.45" customHeight="1">
      <c r="A114" s="508"/>
      <c r="B114" s="964"/>
      <c r="C114" s="966"/>
      <c r="D114" s="331">
        <v>45763</v>
      </c>
      <c r="E114" s="509" t="s">
        <v>196</v>
      </c>
      <c r="F114" s="333"/>
      <c r="G114" s="333"/>
      <c r="H114" s="334"/>
      <c r="I114" s="333"/>
      <c r="J114" s="333"/>
      <c r="K114" s="333"/>
      <c r="L114" s="333"/>
      <c r="M114" s="333"/>
      <c r="N114" s="333"/>
      <c r="O114" s="333"/>
      <c r="P114" s="333"/>
      <c r="Q114" s="334"/>
      <c r="R114" s="333"/>
      <c r="S114" s="333"/>
      <c r="T114" s="333"/>
      <c r="U114" s="530"/>
    </row>
    <row r="115" spans="1:21" ht="14.45" customHeight="1">
      <c r="A115" s="508"/>
      <c r="B115" s="964"/>
      <c r="C115" s="966"/>
      <c r="D115" s="331">
        <v>45764</v>
      </c>
      <c r="E115" s="509" t="s">
        <v>197</v>
      </c>
      <c r="F115" s="333"/>
      <c r="G115" s="333"/>
      <c r="H115" s="334"/>
      <c r="I115" s="333"/>
      <c r="J115" s="333"/>
      <c r="K115" s="333"/>
      <c r="L115" s="333"/>
      <c r="M115" s="333"/>
      <c r="N115" s="333"/>
      <c r="O115" s="333"/>
      <c r="P115" s="333"/>
      <c r="Q115" s="334"/>
      <c r="R115" s="333"/>
      <c r="S115" s="333"/>
      <c r="T115" s="333"/>
      <c r="U115" s="530"/>
    </row>
    <row r="116" spans="1:21" ht="14.45" customHeight="1">
      <c r="A116" s="508"/>
      <c r="B116" s="964"/>
      <c r="C116" s="966"/>
      <c r="D116" s="335">
        <v>45765</v>
      </c>
      <c r="E116" s="340" t="s">
        <v>198</v>
      </c>
      <c r="F116" s="337"/>
      <c r="G116" s="338"/>
      <c r="H116" s="339"/>
      <c r="I116" s="338"/>
      <c r="J116" s="338"/>
      <c r="K116" s="338"/>
      <c r="L116" s="338"/>
      <c r="M116" s="338"/>
      <c r="N116" s="338"/>
      <c r="O116" s="338"/>
      <c r="P116" s="338"/>
      <c r="Q116" s="339"/>
      <c r="R116" s="338"/>
      <c r="S116" s="338"/>
      <c r="T116" s="350"/>
      <c r="U116" s="530"/>
    </row>
    <row r="117" spans="1:21" ht="14.45" customHeight="1">
      <c r="A117" s="508"/>
      <c r="B117" s="964"/>
      <c r="C117" s="966"/>
      <c r="D117" s="335">
        <v>45766</v>
      </c>
      <c r="E117" s="340" t="s">
        <v>199</v>
      </c>
      <c r="F117" s="337"/>
      <c r="G117" s="338"/>
      <c r="H117" s="339"/>
      <c r="I117" s="338"/>
      <c r="J117" s="338"/>
      <c r="K117" s="338"/>
      <c r="L117" s="338"/>
      <c r="M117" s="338"/>
      <c r="N117" s="338"/>
      <c r="O117" s="338"/>
      <c r="P117" s="338"/>
      <c r="Q117" s="339"/>
      <c r="R117" s="338"/>
      <c r="S117" s="338"/>
      <c r="T117" s="350"/>
      <c r="U117" s="530"/>
    </row>
    <row r="118" spans="1:21" ht="14.45" customHeight="1">
      <c r="A118" s="508"/>
      <c r="B118" s="964"/>
      <c r="C118" s="967"/>
      <c r="D118" s="335">
        <v>45767</v>
      </c>
      <c r="E118" s="340" t="s">
        <v>200</v>
      </c>
      <c r="F118" s="341"/>
      <c r="G118" s="342"/>
      <c r="H118" s="343"/>
      <c r="I118" s="342"/>
      <c r="J118" s="342"/>
      <c r="K118" s="342"/>
      <c r="L118" s="342"/>
      <c r="M118" s="342"/>
      <c r="N118" s="342"/>
      <c r="O118" s="342"/>
      <c r="P118" s="342"/>
      <c r="Q118" s="343"/>
      <c r="R118" s="342"/>
      <c r="S118" s="342"/>
      <c r="T118" s="351"/>
      <c r="U118" s="530"/>
    </row>
    <row r="119" spans="1:21" ht="14.45" customHeight="1">
      <c r="A119" s="508"/>
      <c r="B119" s="964"/>
      <c r="C119" s="968">
        <v>17</v>
      </c>
      <c r="D119" s="335">
        <v>45768</v>
      </c>
      <c r="E119" s="340" t="s">
        <v>194</v>
      </c>
      <c r="F119" s="341"/>
      <c r="G119" s="342"/>
      <c r="H119" s="343"/>
      <c r="I119" s="342"/>
      <c r="J119" s="342"/>
      <c r="K119" s="342"/>
      <c r="L119" s="342"/>
      <c r="M119" s="342"/>
      <c r="N119" s="342"/>
      <c r="O119" s="342"/>
      <c r="P119" s="342"/>
      <c r="Q119" s="343"/>
      <c r="R119" s="342"/>
      <c r="S119" s="342"/>
      <c r="T119" s="351"/>
      <c r="U119" s="530"/>
    </row>
    <row r="120" spans="1:21" ht="14.45" customHeight="1">
      <c r="A120" s="508"/>
      <c r="B120" s="964"/>
      <c r="C120" s="966"/>
      <c r="D120" s="331">
        <v>45769</v>
      </c>
      <c r="E120" s="509" t="s">
        <v>195</v>
      </c>
      <c r="F120" s="333"/>
      <c r="G120" s="333"/>
      <c r="H120" s="334"/>
      <c r="I120" s="333"/>
      <c r="J120" s="333"/>
      <c r="K120" s="333"/>
      <c r="L120" s="333"/>
      <c r="M120" s="333"/>
      <c r="N120" s="333"/>
      <c r="O120" s="333"/>
      <c r="P120" s="333"/>
      <c r="Q120" s="334"/>
      <c r="R120" s="333"/>
      <c r="S120" s="333"/>
      <c r="T120" s="333"/>
      <c r="U120" s="530"/>
    </row>
    <row r="121" spans="1:21" ht="14.45" customHeight="1">
      <c r="A121" s="508"/>
      <c r="B121" s="964"/>
      <c r="C121" s="966"/>
      <c r="D121" s="331">
        <v>45770</v>
      </c>
      <c r="E121" s="509" t="s">
        <v>196</v>
      </c>
      <c r="F121" s="333"/>
      <c r="G121" s="333"/>
      <c r="H121" s="334"/>
      <c r="I121" s="333"/>
      <c r="J121" s="333"/>
      <c r="K121" s="333"/>
      <c r="L121" s="333"/>
      <c r="M121" s="333"/>
      <c r="N121" s="333"/>
      <c r="O121" s="333"/>
      <c r="P121" s="333"/>
      <c r="Q121" s="334"/>
      <c r="R121" s="333"/>
      <c r="S121" s="333"/>
      <c r="T121" s="333"/>
      <c r="U121" s="530"/>
    </row>
    <row r="122" spans="1:21" ht="14.45" customHeight="1">
      <c r="A122" s="508"/>
      <c r="B122" s="964"/>
      <c r="C122" s="966"/>
      <c r="D122" s="331">
        <v>45771</v>
      </c>
      <c r="E122" s="509" t="s">
        <v>197</v>
      </c>
      <c r="F122" s="333"/>
      <c r="G122" s="333"/>
      <c r="H122" s="334"/>
      <c r="I122" s="333"/>
      <c r="J122" s="333"/>
      <c r="K122" s="333"/>
      <c r="L122" s="333"/>
      <c r="M122" s="333"/>
      <c r="N122" s="333"/>
      <c r="O122" s="333"/>
      <c r="P122" s="333"/>
      <c r="Q122" s="334"/>
      <c r="R122" s="333"/>
      <c r="S122" s="333"/>
      <c r="T122" s="333"/>
      <c r="U122" s="530"/>
    </row>
    <row r="123" spans="1:21" ht="14.45" customHeight="1">
      <c r="A123" s="508"/>
      <c r="B123" s="964"/>
      <c r="C123" s="966"/>
      <c r="D123" s="331">
        <v>45772</v>
      </c>
      <c r="E123" s="509" t="s">
        <v>198</v>
      </c>
      <c r="F123" s="333"/>
      <c r="G123" s="333"/>
      <c r="H123" s="334"/>
      <c r="I123" s="333"/>
      <c r="J123" s="333"/>
      <c r="K123" s="333"/>
      <c r="L123" s="333"/>
      <c r="M123" s="333"/>
      <c r="N123" s="333"/>
      <c r="O123" s="333"/>
      <c r="P123" s="333"/>
      <c r="Q123" s="334"/>
      <c r="R123" s="333"/>
      <c r="S123" s="333"/>
      <c r="T123" s="333"/>
      <c r="U123" s="530"/>
    </row>
    <row r="124" spans="1:21" ht="14.45" customHeight="1">
      <c r="A124" s="508"/>
      <c r="B124" s="964"/>
      <c r="C124" s="966"/>
      <c r="D124" s="335">
        <v>45773</v>
      </c>
      <c r="E124" s="340" t="s">
        <v>199</v>
      </c>
      <c r="F124" s="337"/>
      <c r="G124" s="338"/>
      <c r="H124" s="339"/>
      <c r="I124" s="338"/>
      <c r="J124" s="338"/>
      <c r="K124" s="338"/>
      <c r="L124" s="338"/>
      <c r="M124" s="338"/>
      <c r="N124" s="338"/>
      <c r="O124" s="338"/>
      <c r="P124" s="338"/>
      <c r="Q124" s="339"/>
      <c r="R124" s="338"/>
      <c r="S124" s="338"/>
      <c r="T124" s="350"/>
      <c r="U124" s="530"/>
    </row>
    <row r="125" spans="1:21" ht="14.45" customHeight="1">
      <c r="A125" s="508"/>
      <c r="B125" s="964"/>
      <c r="C125" s="967"/>
      <c r="D125" s="335">
        <v>45774</v>
      </c>
      <c r="E125" s="340" t="s">
        <v>200</v>
      </c>
      <c r="F125" s="341"/>
      <c r="G125" s="342"/>
      <c r="H125" s="343"/>
      <c r="I125" s="342"/>
      <c r="J125" s="342"/>
      <c r="K125" s="342"/>
      <c r="L125" s="342"/>
      <c r="M125" s="342"/>
      <c r="N125" s="342"/>
      <c r="O125" s="342"/>
      <c r="P125" s="342"/>
      <c r="Q125" s="343"/>
      <c r="R125" s="342"/>
      <c r="S125" s="342"/>
      <c r="T125" s="351"/>
      <c r="U125" s="530"/>
    </row>
    <row r="126" spans="1:21" ht="14.45" customHeight="1">
      <c r="A126" s="508"/>
      <c r="B126" s="964"/>
      <c r="C126" s="968">
        <v>18</v>
      </c>
      <c r="D126" s="331">
        <v>45775</v>
      </c>
      <c r="E126" s="332" t="s">
        <v>194</v>
      </c>
      <c r="F126" s="333"/>
      <c r="G126" s="333"/>
      <c r="H126" s="334"/>
      <c r="I126" s="333"/>
      <c r="J126" s="333"/>
      <c r="K126" s="333"/>
      <c r="L126" s="333"/>
      <c r="M126" s="333"/>
      <c r="N126" s="333"/>
      <c r="O126" s="333"/>
      <c r="P126" s="333"/>
      <c r="Q126" s="334"/>
      <c r="R126" s="333"/>
      <c r="S126" s="333"/>
      <c r="T126" s="333"/>
      <c r="U126" s="530"/>
    </row>
    <row r="127" spans="1:21" ht="14.45" customHeight="1">
      <c r="A127" s="508"/>
      <c r="B127" s="964"/>
      <c r="C127" s="966"/>
      <c r="D127" s="331">
        <v>45776</v>
      </c>
      <c r="E127" s="332" t="s">
        <v>195</v>
      </c>
      <c r="F127" s="333"/>
      <c r="G127" s="333"/>
      <c r="H127" s="334"/>
      <c r="I127" s="333"/>
      <c r="J127" s="333"/>
      <c r="K127" s="333"/>
      <c r="L127" s="333"/>
      <c r="M127" s="333"/>
      <c r="N127" s="333"/>
      <c r="O127" s="333"/>
      <c r="P127" s="333"/>
      <c r="Q127" s="334"/>
      <c r="R127" s="333"/>
      <c r="S127" s="333"/>
      <c r="T127" s="333"/>
      <c r="U127" s="530"/>
    </row>
    <row r="128" spans="1:21" ht="14.45" customHeight="1">
      <c r="A128" s="508"/>
      <c r="B128" s="965"/>
      <c r="C128" s="966"/>
      <c r="D128" s="331">
        <v>45777</v>
      </c>
      <c r="E128" s="332" t="s">
        <v>196</v>
      </c>
      <c r="F128" s="333"/>
      <c r="G128" s="333"/>
      <c r="H128" s="334"/>
      <c r="I128" s="333"/>
      <c r="J128" s="333"/>
      <c r="K128" s="333"/>
      <c r="L128" s="333"/>
      <c r="M128" s="333"/>
      <c r="N128" s="333"/>
      <c r="O128" s="333"/>
      <c r="P128" s="333"/>
      <c r="Q128" s="334"/>
      <c r="R128" s="333"/>
      <c r="S128" s="333"/>
      <c r="T128" s="333"/>
      <c r="U128" s="530"/>
    </row>
    <row r="129" spans="1:21" ht="14.45" customHeight="1">
      <c r="A129" s="508"/>
      <c r="B129" s="963">
        <v>45778</v>
      </c>
      <c r="C129" s="966"/>
      <c r="D129" s="335">
        <v>45778</v>
      </c>
      <c r="E129" s="340" t="s">
        <v>197</v>
      </c>
      <c r="F129" s="513"/>
      <c r="G129" s="974"/>
      <c r="H129" s="975"/>
      <c r="I129" s="514"/>
      <c r="J129" s="514"/>
      <c r="K129" s="514"/>
      <c r="L129" s="514"/>
      <c r="M129" s="514"/>
      <c r="N129" s="514"/>
      <c r="O129" s="514"/>
      <c r="P129" s="514"/>
      <c r="Q129" s="515"/>
      <c r="R129" s="514"/>
      <c r="S129" s="514"/>
      <c r="T129" s="516"/>
      <c r="U129" s="531"/>
    </row>
    <row r="130" spans="1:21" ht="14.45" customHeight="1">
      <c r="A130" s="508"/>
      <c r="B130" s="964"/>
      <c r="C130" s="966"/>
      <c r="D130" s="331">
        <v>45779</v>
      </c>
      <c r="E130" s="332" t="s">
        <v>198</v>
      </c>
      <c r="F130" s="448"/>
      <c r="G130" s="449"/>
      <c r="H130" s="450"/>
      <c r="I130" s="449"/>
      <c r="J130" s="449"/>
      <c r="K130" s="449"/>
      <c r="L130" s="449"/>
      <c r="M130" s="449"/>
      <c r="N130" s="449"/>
      <c r="O130" s="449"/>
      <c r="P130" s="449"/>
      <c r="Q130" s="450"/>
      <c r="R130" s="449"/>
      <c r="S130" s="449"/>
      <c r="T130" s="451"/>
      <c r="U130" s="530"/>
    </row>
    <row r="131" spans="1:21" ht="14.45" customHeight="1">
      <c r="A131" s="508"/>
      <c r="B131" s="964"/>
      <c r="C131" s="966"/>
      <c r="D131" s="335">
        <v>45780</v>
      </c>
      <c r="E131" s="340" t="s">
        <v>199</v>
      </c>
      <c r="F131" s="337"/>
      <c r="G131" s="338"/>
      <c r="H131" s="339"/>
      <c r="I131" s="338"/>
      <c r="J131" s="338"/>
      <c r="K131" s="338"/>
      <c r="L131" s="338"/>
      <c r="M131" s="338"/>
      <c r="N131" s="338"/>
      <c r="O131" s="338"/>
      <c r="P131" s="338"/>
      <c r="Q131" s="339"/>
      <c r="R131" s="338"/>
      <c r="S131" s="338"/>
      <c r="T131" s="350"/>
      <c r="U131" s="530"/>
    </row>
    <row r="132" spans="1:21" ht="14.45" customHeight="1">
      <c r="A132" s="508"/>
      <c r="B132" s="964"/>
      <c r="C132" s="967"/>
      <c r="D132" s="335">
        <v>45781</v>
      </c>
      <c r="E132" s="340" t="s">
        <v>200</v>
      </c>
      <c r="F132" s="341"/>
      <c r="G132" s="342"/>
      <c r="H132" s="343"/>
      <c r="I132" s="342"/>
      <c r="J132" s="342"/>
      <c r="K132" s="342"/>
      <c r="L132" s="342"/>
      <c r="M132" s="342"/>
      <c r="N132" s="342"/>
      <c r="O132" s="342"/>
      <c r="P132" s="342"/>
      <c r="Q132" s="343"/>
      <c r="R132" s="342"/>
      <c r="S132" s="342"/>
      <c r="T132" s="351"/>
      <c r="U132" s="530"/>
    </row>
    <row r="133" spans="1:21" ht="14.45" customHeight="1">
      <c r="A133" s="508"/>
      <c r="B133" s="964"/>
      <c r="C133" s="968">
        <v>19</v>
      </c>
      <c r="D133" s="331">
        <v>45782</v>
      </c>
      <c r="E133" s="332" t="s">
        <v>194</v>
      </c>
      <c r="F133" s="333"/>
      <c r="G133" s="333"/>
      <c r="H133" s="334"/>
      <c r="I133" s="333"/>
      <c r="J133" s="333"/>
      <c r="K133" s="333"/>
      <c r="L133" s="333"/>
      <c r="M133" s="333"/>
      <c r="N133" s="333"/>
      <c r="O133" s="333"/>
      <c r="P133" s="333"/>
      <c r="Q133" s="334"/>
      <c r="R133" s="333"/>
      <c r="S133" s="333"/>
      <c r="T133" s="333"/>
      <c r="U133" s="530"/>
    </row>
    <row r="134" spans="1:21" ht="14.45" customHeight="1">
      <c r="A134" s="508"/>
      <c r="B134" s="964"/>
      <c r="C134" s="966"/>
      <c r="D134" s="331">
        <v>45783</v>
      </c>
      <c r="E134" s="332" t="s">
        <v>195</v>
      </c>
      <c r="F134" s="333"/>
      <c r="G134" s="333"/>
      <c r="H134" s="334"/>
      <c r="I134" s="333"/>
      <c r="J134" s="333"/>
      <c r="K134" s="333"/>
      <c r="L134" s="333"/>
      <c r="M134" s="333"/>
      <c r="N134" s="333"/>
      <c r="O134" s="333"/>
      <c r="P134" s="333"/>
      <c r="Q134" s="334"/>
      <c r="R134" s="333"/>
      <c r="S134" s="333"/>
      <c r="T134" s="333"/>
      <c r="U134" s="530"/>
    </row>
    <row r="135" spans="1:21" ht="14.45" customHeight="1">
      <c r="A135" s="508"/>
      <c r="B135" s="964"/>
      <c r="C135" s="966"/>
      <c r="D135" s="331">
        <v>45784</v>
      </c>
      <c r="E135" s="332" t="s">
        <v>196</v>
      </c>
      <c r="F135" s="333"/>
      <c r="G135" s="333"/>
      <c r="H135" s="334"/>
      <c r="I135" s="333"/>
      <c r="J135" s="333"/>
      <c r="K135" s="333"/>
      <c r="L135" s="333"/>
      <c r="M135" s="333"/>
      <c r="N135" s="333"/>
      <c r="O135" s="333"/>
      <c r="P135" s="333"/>
      <c r="Q135" s="334"/>
      <c r="R135" s="333"/>
      <c r="S135" s="333"/>
      <c r="T135" s="333"/>
      <c r="U135" s="530"/>
    </row>
    <row r="136" spans="1:21" ht="14.45" customHeight="1">
      <c r="A136" s="508"/>
      <c r="B136" s="964"/>
      <c r="C136" s="966"/>
      <c r="D136" s="331">
        <v>45785</v>
      </c>
      <c r="E136" s="332" t="s">
        <v>197</v>
      </c>
      <c r="F136" s="333"/>
      <c r="G136" s="333"/>
      <c r="H136" s="334"/>
      <c r="I136" s="333"/>
      <c r="J136" s="333"/>
      <c r="K136" s="333"/>
      <c r="L136" s="333"/>
      <c r="M136" s="333"/>
      <c r="N136" s="333"/>
      <c r="O136" s="333"/>
      <c r="P136" s="333"/>
      <c r="Q136" s="334"/>
      <c r="R136" s="333"/>
      <c r="S136" s="333"/>
      <c r="T136" s="333"/>
      <c r="U136" s="530"/>
    </row>
    <row r="137" spans="1:21" ht="14.45" customHeight="1">
      <c r="A137" s="508"/>
      <c r="B137" s="964"/>
      <c r="C137" s="966"/>
      <c r="D137" s="331">
        <v>45786</v>
      </c>
      <c r="E137" s="332" t="s">
        <v>198</v>
      </c>
      <c r="F137" s="333"/>
      <c r="G137" s="333"/>
      <c r="H137" s="334"/>
      <c r="I137" s="333"/>
      <c r="J137" s="333"/>
      <c r="K137" s="333"/>
      <c r="L137" s="333"/>
      <c r="M137" s="333"/>
      <c r="N137" s="333"/>
      <c r="O137" s="333"/>
      <c r="P137" s="333"/>
      <c r="Q137" s="334"/>
      <c r="R137" s="333"/>
      <c r="S137" s="333"/>
      <c r="T137" s="333"/>
      <c r="U137" s="530"/>
    </row>
    <row r="138" spans="1:21" ht="14.45" customHeight="1">
      <c r="A138" s="508"/>
      <c r="B138" s="964"/>
      <c r="C138" s="966"/>
      <c r="D138" s="335">
        <v>45787</v>
      </c>
      <c r="E138" s="340" t="s">
        <v>199</v>
      </c>
      <c r="F138" s="337"/>
      <c r="G138" s="338"/>
      <c r="H138" s="339"/>
      <c r="I138" s="338"/>
      <c r="J138" s="338"/>
      <c r="K138" s="338"/>
      <c r="L138" s="338"/>
      <c r="M138" s="338"/>
      <c r="N138" s="338"/>
      <c r="O138" s="338"/>
      <c r="P138" s="338"/>
      <c r="Q138" s="339"/>
      <c r="R138" s="338"/>
      <c r="S138" s="338"/>
      <c r="T138" s="350"/>
      <c r="U138" s="530"/>
    </row>
    <row r="139" spans="1:21" ht="14.45" customHeight="1">
      <c r="A139" s="508"/>
      <c r="B139" s="964"/>
      <c r="C139" s="967"/>
      <c r="D139" s="335">
        <v>45788</v>
      </c>
      <c r="E139" s="340" t="s">
        <v>200</v>
      </c>
      <c r="F139" s="341"/>
      <c r="G139" s="342"/>
      <c r="H139" s="343"/>
      <c r="I139" s="342"/>
      <c r="J139" s="342"/>
      <c r="K139" s="342"/>
      <c r="L139" s="342"/>
      <c r="M139" s="342"/>
      <c r="N139" s="342"/>
      <c r="O139" s="342"/>
      <c r="P139" s="342"/>
      <c r="Q139" s="343"/>
      <c r="R139" s="342"/>
      <c r="S139" s="342"/>
      <c r="T139" s="351"/>
      <c r="U139" s="530"/>
    </row>
    <row r="140" spans="1:21" ht="14.45" customHeight="1">
      <c r="A140" s="508"/>
      <c r="B140" s="964"/>
      <c r="C140" s="968">
        <v>20</v>
      </c>
      <c r="D140" s="331">
        <v>45789</v>
      </c>
      <c r="E140" s="332" t="s">
        <v>194</v>
      </c>
      <c r="F140" s="333"/>
      <c r="G140" s="333"/>
      <c r="H140" s="334"/>
      <c r="I140" s="333"/>
      <c r="J140" s="333"/>
      <c r="K140" s="333"/>
      <c r="L140" s="333"/>
      <c r="M140" s="333"/>
      <c r="N140" s="333"/>
      <c r="O140" s="333"/>
      <c r="P140" s="333"/>
      <c r="Q140" s="334"/>
      <c r="R140" s="333"/>
      <c r="S140" s="333"/>
      <c r="T140" s="333"/>
      <c r="U140" s="530"/>
    </row>
    <row r="141" spans="1:21" ht="14.45" customHeight="1">
      <c r="A141" s="508"/>
      <c r="B141" s="964"/>
      <c r="C141" s="966"/>
      <c r="D141" s="331">
        <v>45790</v>
      </c>
      <c r="E141" s="332" t="s">
        <v>195</v>
      </c>
      <c r="F141" s="333"/>
      <c r="G141" s="333"/>
      <c r="H141" s="334"/>
      <c r="I141" s="333"/>
      <c r="J141" s="333"/>
      <c r="K141" s="333"/>
      <c r="L141" s="333"/>
      <c r="M141" s="333"/>
      <c r="N141" s="333"/>
      <c r="O141" s="333"/>
      <c r="P141" s="333"/>
      <c r="Q141" s="334"/>
      <c r="R141" s="333"/>
      <c r="S141" s="333"/>
      <c r="T141" s="333"/>
      <c r="U141" s="530"/>
    </row>
    <row r="142" spans="1:21" ht="14.45" customHeight="1">
      <c r="A142" s="508"/>
      <c r="B142" s="964"/>
      <c r="C142" s="966"/>
      <c r="D142" s="331">
        <v>45791</v>
      </c>
      <c r="E142" s="332" t="s">
        <v>196</v>
      </c>
      <c r="F142" s="333"/>
      <c r="G142" s="333"/>
      <c r="H142" s="334"/>
      <c r="I142" s="333"/>
      <c r="J142" s="333"/>
      <c r="K142" s="333"/>
      <c r="L142" s="333"/>
      <c r="M142" s="333"/>
      <c r="N142" s="333"/>
      <c r="O142" s="333"/>
      <c r="P142" s="333"/>
      <c r="Q142" s="334"/>
      <c r="R142" s="333"/>
      <c r="S142" s="333"/>
      <c r="T142" s="333"/>
      <c r="U142" s="530"/>
    </row>
    <row r="143" spans="1:21" ht="14.45" customHeight="1">
      <c r="A143" s="508"/>
      <c r="B143" s="964"/>
      <c r="C143" s="966"/>
      <c r="D143" s="331">
        <v>45792</v>
      </c>
      <c r="E143" s="332" t="s">
        <v>197</v>
      </c>
      <c r="F143" s="333"/>
      <c r="G143" s="333"/>
      <c r="H143" s="334"/>
      <c r="I143" s="333"/>
      <c r="J143" s="333"/>
      <c r="K143" s="333"/>
      <c r="L143" s="333"/>
      <c r="M143" s="333"/>
      <c r="N143" s="333"/>
      <c r="O143" s="333"/>
      <c r="P143" s="333"/>
      <c r="Q143" s="334"/>
      <c r="R143" s="333"/>
      <c r="S143" s="333"/>
      <c r="T143" s="333"/>
      <c r="U143" s="530"/>
    </row>
    <row r="144" spans="1:21" ht="14.45" customHeight="1">
      <c r="A144" s="508"/>
      <c r="B144" s="964"/>
      <c r="C144" s="966"/>
      <c r="D144" s="331">
        <v>45793</v>
      </c>
      <c r="E144" s="332" t="s">
        <v>198</v>
      </c>
      <c r="F144" s="333"/>
      <c r="G144" s="333"/>
      <c r="H144" s="334"/>
      <c r="I144" s="333"/>
      <c r="J144" s="333"/>
      <c r="K144" s="333"/>
      <c r="L144" s="333"/>
      <c r="M144" s="333"/>
      <c r="N144" s="333"/>
      <c r="O144" s="333"/>
      <c r="P144" s="333"/>
      <c r="Q144" s="334"/>
      <c r="R144" s="333"/>
      <c r="S144" s="333"/>
      <c r="T144" s="333"/>
      <c r="U144" s="530"/>
    </row>
    <row r="145" spans="1:21" ht="14.45" customHeight="1">
      <c r="A145" s="508"/>
      <c r="B145" s="964"/>
      <c r="C145" s="966"/>
      <c r="D145" s="335">
        <v>45794</v>
      </c>
      <c r="E145" s="340" t="s">
        <v>199</v>
      </c>
      <c r="F145" s="337"/>
      <c r="G145" s="338"/>
      <c r="H145" s="339"/>
      <c r="I145" s="338"/>
      <c r="J145" s="338"/>
      <c r="K145" s="338"/>
      <c r="L145" s="338"/>
      <c r="M145" s="338"/>
      <c r="N145" s="338"/>
      <c r="O145" s="338"/>
      <c r="P145" s="338"/>
      <c r="Q145" s="339"/>
      <c r="R145" s="338"/>
      <c r="S145" s="338"/>
      <c r="T145" s="350"/>
      <c r="U145" s="530"/>
    </row>
    <row r="146" spans="1:21" ht="14.45" customHeight="1">
      <c r="A146" s="508"/>
      <c r="B146" s="964"/>
      <c r="C146" s="967"/>
      <c r="D146" s="335">
        <v>45795</v>
      </c>
      <c r="E146" s="340" t="s">
        <v>200</v>
      </c>
      <c r="F146" s="341"/>
      <c r="G146" s="342"/>
      <c r="H146" s="343"/>
      <c r="I146" s="342"/>
      <c r="J146" s="342"/>
      <c r="K146" s="342"/>
      <c r="L146" s="342"/>
      <c r="M146" s="342"/>
      <c r="N146" s="342"/>
      <c r="O146" s="342"/>
      <c r="P146" s="342"/>
      <c r="Q146" s="343"/>
      <c r="R146" s="342"/>
      <c r="S146" s="342"/>
      <c r="T146" s="351"/>
      <c r="U146" s="530"/>
    </row>
    <row r="147" spans="1:21" ht="14.45" customHeight="1">
      <c r="A147" s="508"/>
      <c r="B147" s="964"/>
      <c r="C147" s="968">
        <v>21</v>
      </c>
      <c r="D147" s="331">
        <v>45796</v>
      </c>
      <c r="E147" s="332" t="s">
        <v>194</v>
      </c>
      <c r="F147" s="333"/>
      <c r="G147" s="333"/>
      <c r="H147" s="334"/>
      <c r="I147" s="333"/>
      <c r="J147" s="333"/>
      <c r="K147" s="333"/>
      <c r="L147" s="333"/>
      <c r="M147" s="333"/>
      <c r="N147" s="333"/>
      <c r="O147" s="333"/>
      <c r="P147" s="333"/>
      <c r="Q147" s="334"/>
      <c r="R147" s="333"/>
      <c r="S147" s="333"/>
      <c r="T147" s="333"/>
      <c r="U147" s="530"/>
    </row>
    <row r="148" spans="1:21" ht="14.45" customHeight="1">
      <c r="A148" s="508"/>
      <c r="B148" s="964"/>
      <c r="C148" s="966"/>
      <c r="D148" s="331">
        <v>45797</v>
      </c>
      <c r="E148" s="332" t="s">
        <v>195</v>
      </c>
      <c r="F148" s="333"/>
      <c r="G148" s="333"/>
      <c r="H148" s="334"/>
      <c r="I148" s="333"/>
      <c r="J148" s="333"/>
      <c r="K148" s="333"/>
      <c r="L148" s="333"/>
      <c r="M148" s="333"/>
      <c r="N148" s="333"/>
      <c r="O148" s="333"/>
      <c r="P148" s="333"/>
      <c r="Q148" s="334"/>
      <c r="R148" s="333"/>
      <c r="S148" s="333"/>
      <c r="T148" s="333"/>
      <c r="U148" s="530"/>
    </row>
    <row r="149" spans="1:21" ht="14.45" customHeight="1">
      <c r="A149" s="508"/>
      <c r="B149" s="964"/>
      <c r="C149" s="966"/>
      <c r="D149" s="331">
        <v>45798</v>
      </c>
      <c r="E149" s="332" t="s">
        <v>196</v>
      </c>
      <c r="F149" s="333"/>
      <c r="G149" s="333"/>
      <c r="H149" s="334"/>
      <c r="I149" s="333"/>
      <c r="J149" s="333"/>
      <c r="K149" s="333"/>
      <c r="L149" s="333"/>
      <c r="M149" s="333"/>
      <c r="N149" s="333"/>
      <c r="O149" s="333"/>
      <c r="P149" s="333"/>
      <c r="Q149" s="334"/>
      <c r="R149" s="333"/>
      <c r="S149" s="333"/>
      <c r="T149" s="333"/>
      <c r="U149" s="530"/>
    </row>
    <row r="150" spans="1:21" ht="14.45" customHeight="1">
      <c r="A150" s="508"/>
      <c r="B150" s="964"/>
      <c r="C150" s="966"/>
      <c r="D150" s="331">
        <v>45799</v>
      </c>
      <c r="E150" s="332" t="s">
        <v>197</v>
      </c>
      <c r="F150" s="333"/>
      <c r="G150" s="333"/>
      <c r="H150" s="334"/>
      <c r="I150" s="333"/>
      <c r="J150" s="333"/>
      <c r="K150" s="333"/>
      <c r="L150" s="333"/>
      <c r="M150" s="333"/>
      <c r="N150" s="333"/>
      <c r="O150" s="333"/>
      <c r="P150" s="333"/>
      <c r="Q150" s="334"/>
      <c r="R150" s="333"/>
      <c r="S150" s="333"/>
      <c r="T150" s="333"/>
      <c r="U150" s="530"/>
    </row>
    <row r="151" spans="1:21" ht="14.45" customHeight="1">
      <c r="A151" s="508"/>
      <c r="B151" s="964"/>
      <c r="C151" s="966"/>
      <c r="D151" s="331">
        <v>45800</v>
      </c>
      <c r="E151" s="332" t="s">
        <v>198</v>
      </c>
      <c r="F151" s="333"/>
      <c r="G151" s="333"/>
      <c r="H151" s="334"/>
      <c r="I151" s="333"/>
      <c r="J151" s="333"/>
      <c r="K151" s="333"/>
      <c r="L151" s="333"/>
      <c r="M151" s="333"/>
      <c r="N151" s="333"/>
      <c r="O151" s="333"/>
      <c r="P151" s="333"/>
      <c r="Q151" s="334"/>
      <c r="R151" s="333"/>
      <c r="S151" s="333"/>
      <c r="T151" s="333"/>
      <c r="U151" s="530"/>
    </row>
    <row r="152" spans="1:21" ht="14.45" customHeight="1">
      <c r="A152" s="508"/>
      <c r="B152" s="964"/>
      <c r="C152" s="966"/>
      <c r="D152" s="335">
        <v>45801</v>
      </c>
      <c r="E152" s="340" t="s">
        <v>199</v>
      </c>
      <c r="F152" s="337"/>
      <c r="G152" s="338"/>
      <c r="H152" s="339"/>
      <c r="I152" s="338"/>
      <c r="J152" s="338"/>
      <c r="K152" s="338"/>
      <c r="L152" s="338"/>
      <c r="M152" s="338"/>
      <c r="N152" s="338"/>
      <c r="O152" s="338"/>
      <c r="P152" s="338"/>
      <c r="Q152" s="339"/>
      <c r="R152" s="338"/>
      <c r="S152" s="338"/>
      <c r="T152" s="350"/>
      <c r="U152" s="530"/>
    </row>
    <row r="153" spans="1:21" ht="14.45" customHeight="1">
      <c r="A153" s="508"/>
      <c r="B153" s="964"/>
      <c r="C153" s="967"/>
      <c r="D153" s="335">
        <v>45802</v>
      </c>
      <c r="E153" s="340" t="s">
        <v>200</v>
      </c>
      <c r="F153" s="341"/>
      <c r="G153" s="342"/>
      <c r="H153" s="343"/>
      <c r="I153" s="342"/>
      <c r="J153" s="342"/>
      <c r="K153" s="342"/>
      <c r="L153" s="342"/>
      <c r="M153" s="342"/>
      <c r="N153" s="342"/>
      <c r="O153" s="342"/>
      <c r="P153" s="342"/>
      <c r="Q153" s="343"/>
      <c r="R153" s="342"/>
      <c r="S153" s="342"/>
      <c r="T153" s="351"/>
      <c r="U153" s="530"/>
    </row>
    <row r="154" spans="1:21" ht="14.45" customHeight="1">
      <c r="A154" s="508"/>
      <c r="B154" s="964"/>
      <c r="C154" s="968">
        <v>22</v>
      </c>
      <c r="D154" s="331">
        <v>45803</v>
      </c>
      <c r="E154" s="332" t="s">
        <v>194</v>
      </c>
      <c r="F154" s="333"/>
      <c r="G154" s="333"/>
      <c r="H154" s="334"/>
      <c r="I154" s="333"/>
      <c r="J154" s="333"/>
      <c r="K154" s="333"/>
      <c r="L154" s="333"/>
      <c r="M154" s="333"/>
      <c r="N154" s="333"/>
      <c r="O154" s="333"/>
      <c r="P154" s="333"/>
      <c r="Q154" s="334"/>
      <c r="R154" s="333"/>
      <c r="S154" s="333"/>
      <c r="T154" s="333"/>
      <c r="U154" s="530"/>
    </row>
    <row r="155" spans="1:21" ht="14.45" customHeight="1">
      <c r="A155" s="508"/>
      <c r="B155" s="964"/>
      <c r="C155" s="966"/>
      <c r="D155" s="331">
        <v>45804</v>
      </c>
      <c r="E155" s="332" t="s">
        <v>195</v>
      </c>
      <c r="F155" s="333"/>
      <c r="G155" s="333"/>
      <c r="H155" s="334"/>
      <c r="I155" s="333"/>
      <c r="J155" s="333"/>
      <c r="K155" s="333"/>
      <c r="L155" s="333"/>
      <c r="M155" s="333"/>
      <c r="N155" s="333"/>
      <c r="O155" s="333"/>
      <c r="P155" s="333"/>
      <c r="Q155" s="334"/>
      <c r="R155" s="333"/>
      <c r="S155" s="333"/>
      <c r="T155" s="333"/>
      <c r="U155" s="530"/>
    </row>
    <row r="156" spans="1:21" ht="14.45" customHeight="1">
      <c r="A156" s="508"/>
      <c r="B156" s="964"/>
      <c r="C156" s="966"/>
      <c r="D156" s="331">
        <v>45805</v>
      </c>
      <c r="E156" s="332" t="s">
        <v>196</v>
      </c>
      <c r="F156" s="333"/>
      <c r="G156" s="333"/>
      <c r="H156" s="334"/>
      <c r="I156" s="333"/>
      <c r="J156" s="333"/>
      <c r="K156" s="333"/>
      <c r="L156" s="333"/>
      <c r="M156" s="333"/>
      <c r="N156" s="333"/>
      <c r="O156" s="333"/>
      <c r="P156" s="333"/>
      <c r="Q156" s="334"/>
      <c r="R156" s="333"/>
      <c r="S156" s="333"/>
      <c r="T156" s="333"/>
      <c r="U156" s="530"/>
    </row>
    <row r="157" spans="1:21" ht="14.45" customHeight="1">
      <c r="A157" s="508"/>
      <c r="B157" s="964"/>
      <c r="C157" s="966"/>
      <c r="D157" s="331">
        <v>45806</v>
      </c>
      <c r="E157" s="332" t="s">
        <v>197</v>
      </c>
      <c r="F157" s="333"/>
      <c r="G157" s="333"/>
      <c r="H157" s="334"/>
      <c r="I157" s="333"/>
      <c r="J157" s="333"/>
      <c r="K157" s="333"/>
      <c r="L157" s="333"/>
      <c r="M157" s="333"/>
      <c r="N157" s="333"/>
      <c r="O157" s="333"/>
      <c r="P157" s="333"/>
      <c r="Q157" s="334"/>
      <c r="R157" s="333"/>
      <c r="S157" s="333"/>
      <c r="T157" s="333"/>
      <c r="U157" s="530"/>
    </row>
    <row r="158" spans="1:21" ht="14.45" customHeight="1">
      <c r="A158" s="508"/>
      <c r="B158" s="964"/>
      <c r="C158" s="966"/>
      <c r="D158" s="331">
        <v>45807</v>
      </c>
      <c r="E158" s="332" t="s">
        <v>198</v>
      </c>
      <c r="F158" s="333"/>
      <c r="G158" s="333"/>
      <c r="H158" s="334"/>
      <c r="I158" s="333"/>
      <c r="J158" s="333"/>
      <c r="K158" s="333"/>
      <c r="L158" s="333"/>
      <c r="M158" s="333"/>
      <c r="N158" s="333"/>
      <c r="O158" s="333"/>
      <c r="P158" s="333"/>
      <c r="Q158" s="334"/>
      <c r="R158" s="333"/>
      <c r="S158" s="333"/>
      <c r="T158" s="333"/>
      <c r="U158" s="530"/>
    </row>
    <row r="159" spans="1:21" ht="14.45" customHeight="1">
      <c r="A159" s="508"/>
      <c r="B159" s="965"/>
      <c r="C159" s="966"/>
      <c r="D159" s="335">
        <v>45808</v>
      </c>
      <c r="E159" s="340" t="s">
        <v>199</v>
      </c>
      <c r="F159" s="337"/>
      <c r="G159" s="338"/>
      <c r="H159" s="339"/>
      <c r="I159" s="338"/>
      <c r="J159" s="338"/>
      <c r="K159" s="338"/>
      <c r="L159" s="338"/>
      <c r="M159" s="338"/>
      <c r="N159" s="338"/>
      <c r="O159" s="338"/>
      <c r="P159" s="338"/>
      <c r="Q159" s="339"/>
      <c r="R159" s="338"/>
      <c r="S159" s="338"/>
      <c r="T159" s="350"/>
      <c r="U159" s="530"/>
    </row>
    <row r="160" spans="1:21" ht="14.45" customHeight="1">
      <c r="A160" s="508"/>
      <c r="B160" s="973">
        <v>45809</v>
      </c>
      <c r="C160" s="967"/>
      <c r="D160" s="335">
        <v>45809</v>
      </c>
      <c r="E160" s="340" t="s">
        <v>200</v>
      </c>
      <c r="F160" s="341"/>
      <c r="G160" s="342"/>
      <c r="H160" s="343"/>
      <c r="I160" s="342"/>
      <c r="J160" s="342"/>
      <c r="K160" s="342"/>
      <c r="L160" s="342"/>
      <c r="M160" s="342"/>
      <c r="N160" s="342"/>
      <c r="O160" s="342"/>
      <c r="P160" s="342"/>
      <c r="Q160" s="343"/>
      <c r="R160" s="342"/>
      <c r="S160" s="342"/>
      <c r="T160" s="351"/>
      <c r="U160" s="530"/>
    </row>
    <row r="161" spans="1:21" ht="14.45" customHeight="1">
      <c r="A161" s="508"/>
      <c r="B161" s="973"/>
      <c r="C161" s="968">
        <v>23</v>
      </c>
      <c r="D161" s="331">
        <v>45810</v>
      </c>
      <c r="E161" s="332" t="s">
        <v>194</v>
      </c>
      <c r="F161" s="333"/>
      <c r="G161" s="333"/>
      <c r="H161" s="334"/>
      <c r="I161" s="333"/>
      <c r="J161" s="333"/>
      <c r="K161" s="333"/>
      <c r="L161" s="333"/>
      <c r="M161" s="333"/>
      <c r="N161" s="333"/>
      <c r="O161" s="333"/>
      <c r="P161" s="333"/>
      <c r="Q161" s="334"/>
      <c r="R161" s="333"/>
      <c r="S161" s="333"/>
      <c r="T161" s="333"/>
      <c r="U161" s="530"/>
    </row>
    <row r="162" spans="1:21" ht="14.45" customHeight="1">
      <c r="A162" s="508"/>
      <c r="B162" s="973"/>
      <c r="C162" s="966"/>
      <c r="D162" s="331">
        <v>45811</v>
      </c>
      <c r="E162" s="332" t="s">
        <v>195</v>
      </c>
      <c r="F162" s="333"/>
      <c r="G162" s="333"/>
      <c r="H162" s="334"/>
      <c r="I162" s="333"/>
      <c r="J162" s="333"/>
      <c r="K162" s="333"/>
      <c r="L162" s="333"/>
      <c r="M162" s="333"/>
      <c r="N162" s="333"/>
      <c r="O162" s="333"/>
      <c r="P162" s="333"/>
      <c r="Q162" s="334"/>
      <c r="R162" s="333"/>
      <c r="S162" s="333"/>
      <c r="T162" s="333"/>
      <c r="U162" s="530"/>
    </row>
    <row r="163" spans="1:21" ht="14.45" customHeight="1">
      <c r="A163" s="508"/>
      <c r="B163" s="973"/>
      <c r="C163" s="966"/>
      <c r="D163" s="331">
        <v>45812</v>
      </c>
      <c r="E163" s="332" t="s">
        <v>196</v>
      </c>
      <c r="F163" s="333"/>
      <c r="G163" s="333"/>
      <c r="H163" s="334"/>
      <c r="I163" s="333"/>
      <c r="J163" s="333"/>
      <c r="K163" s="333"/>
      <c r="L163" s="333"/>
      <c r="M163" s="333"/>
      <c r="N163" s="333"/>
      <c r="O163" s="333"/>
      <c r="P163" s="333"/>
      <c r="Q163" s="334"/>
      <c r="R163" s="333"/>
      <c r="S163" s="333"/>
      <c r="T163" s="333"/>
      <c r="U163" s="530"/>
    </row>
    <row r="164" spans="1:21" ht="14.45" customHeight="1">
      <c r="A164" s="508"/>
      <c r="B164" s="973"/>
      <c r="C164" s="966"/>
      <c r="D164" s="331">
        <v>45813</v>
      </c>
      <c r="E164" s="332" t="s">
        <v>197</v>
      </c>
      <c r="F164" s="333"/>
      <c r="G164" s="333"/>
      <c r="H164" s="334"/>
      <c r="I164" s="333"/>
      <c r="J164" s="333"/>
      <c r="K164" s="333"/>
      <c r="L164" s="333"/>
      <c r="M164" s="333"/>
      <c r="N164" s="333"/>
      <c r="O164" s="333"/>
      <c r="P164" s="333"/>
      <c r="Q164" s="334"/>
      <c r="R164" s="333"/>
      <c r="S164" s="333"/>
      <c r="T164" s="333"/>
      <c r="U164" s="530"/>
    </row>
    <row r="165" spans="1:21" ht="14.45" customHeight="1">
      <c r="A165" s="508"/>
      <c r="B165" s="973"/>
      <c r="C165" s="966"/>
      <c r="D165" s="331">
        <v>45814</v>
      </c>
      <c r="E165" s="332" t="s">
        <v>198</v>
      </c>
      <c r="F165" s="333"/>
      <c r="G165" s="333"/>
      <c r="H165" s="334"/>
      <c r="I165" s="333"/>
      <c r="J165" s="333"/>
      <c r="K165" s="333"/>
      <c r="L165" s="333"/>
      <c r="M165" s="333"/>
      <c r="N165" s="333"/>
      <c r="O165" s="333"/>
      <c r="P165" s="333"/>
      <c r="Q165" s="334"/>
      <c r="R165" s="333"/>
      <c r="S165" s="333"/>
      <c r="T165" s="333"/>
      <c r="U165" s="530"/>
    </row>
    <row r="166" spans="1:21" ht="14.45" customHeight="1">
      <c r="A166" s="508"/>
      <c r="B166" s="973"/>
      <c r="C166" s="966"/>
      <c r="D166" s="335">
        <v>45815</v>
      </c>
      <c r="E166" s="340" t="s">
        <v>199</v>
      </c>
      <c r="F166" s="337"/>
      <c r="G166" s="338"/>
      <c r="H166" s="339"/>
      <c r="I166" s="338"/>
      <c r="J166" s="338"/>
      <c r="K166" s="338"/>
      <c r="L166" s="338"/>
      <c r="M166" s="338"/>
      <c r="N166" s="338"/>
      <c r="O166" s="338"/>
      <c r="P166" s="338"/>
      <c r="Q166" s="339"/>
      <c r="R166" s="338"/>
      <c r="S166" s="338"/>
      <c r="T166" s="350"/>
      <c r="U166" s="530"/>
    </row>
    <row r="167" spans="1:21" ht="14.45" customHeight="1">
      <c r="A167" s="508"/>
      <c r="B167" s="973"/>
      <c r="C167" s="967"/>
      <c r="D167" s="335">
        <v>45816</v>
      </c>
      <c r="E167" s="340" t="s">
        <v>200</v>
      </c>
      <c r="F167" s="341"/>
      <c r="G167" s="342"/>
      <c r="H167" s="343"/>
      <c r="I167" s="342"/>
      <c r="J167" s="342"/>
      <c r="K167" s="342"/>
      <c r="L167" s="342"/>
      <c r="M167" s="342"/>
      <c r="N167" s="342"/>
      <c r="O167" s="342"/>
      <c r="P167" s="342"/>
      <c r="Q167" s="343"/>
      <c r="R167" s="342"/>
      <c r="S167" s="342"/>
      <c r="T167" s="351"/>
      <c r="U167" s="530"/>
    </row>
    <row r="168" spans="1:21" ht="14.45" customHeight="1">
      <c r="A168" s="508"/>
      <c r="B168" s="973"/>
      <c r="C168" s="968">
        <v>24</v>
      </c>
      <c r="D168" s="331">
        <v>45817</v>
      </c>
      <c r="E168" s="332" t="s">
        <v>194</v>
      </c>
      <c r="F168" s="333"/>
      <c r="G168" s="333"/>
      <c r="H168" s="334"/>
      <c r="I168" s="333"/>
      <c r="J168" s="333"/>
      <c r="K168" s="333"/>
      <c r="L168" s="333"/>
      <c r="M168" s="333"/>
      <c r="N168" s="333"/>
      <c r="O168" s="333"/>
      <c r="P168" s="333"/>
      <c r="Q168" s="334"/>
      <c r="R168" s="333"/>
      <c r="S168" s="333"/>
      <c r="T168" s="333"/>
      <c r="U168" s="530"/>
    </row>
    <row r="169" spans="1:21" ht="14.45" customHeight="1">
      <c r="A169" s="508"/>
      <c r="B169" s="973"/>
      <c r="C169" s="966"/>
      <c r="D169" s="331">
        <v>45818</v>
      </c>
      <c r="E169" s="332" t="s">
        <v>195</v>
      </c>
      <c r="F169" s="333"/>
      <c r="G169" s="333"/>
      <c r="H169" s="334"/>
      <c r="I169" s="333"/>
      <c r="J169" s="333"/>
      <c r="K169" s="333"/>
      <c r="L169" s="333"/>
      <c r="M169" s="333"/>
      <c r="N169" s="333"/>
      <c r="O169" s="333"/>
      <c r="P169" s="333"/>
      <c r="Q169" s="334"/>
      <c r="R169" s="333"/>
      <c r="S169" s="333"/>
      <c r="T169" s="333"/>
      <c r="U169" s="530"/>
    </row>
    <row r="170" spans="1:21" ht="14.45" customHeight="1">
      <c r="A170" s="508"/>
      <c r="B170" s="973"/>
      <c r="C170" s="966"/>
      <c r="D170" s="331">
        <v>45819</v>
      </c>
      <c r="E170" s="332" t="s">
        <v>196</v>
      </c>
      <c r="F170" s="333"/>
      <c r="G170" s="333"/>
      <c r="H170" s="334"/>
      <c r="I170" s="333"/>
      <c r="J170" s="333"/>
      <c r="K170" s="333"/>
      <c r="L170" s="333"/>
      <c r="M170" s="333"/>
      <c r="N170" s="333"/>
      <c r="O170" s="333"/>
      <c r="P170" s="333"/>
      <c r="Q170" s="334"/>
      <c r="R170" s="333"/>
      <c r="S170" s="333"/>
      <c r="T170" s="333"/>
      <c r="U170" s="530"/>
    </row>
    <row r="171" spans="1:21" ht="14.45" customHeight="1">
      <c r="A171" s="508"/>
      <c r="B171" s="973"/>
      <c r="C171" s="966"/>
      <c r="D171" s="331">
        <v>45820</v>
      </c>
      <c r="E171" s="332" t="s">
        <v>197</v>
      </c>
      <c r="F171" s="333"/>
      <c r="G171" s="333"/>
      <c r="H171" s="334"/>
      <c r="I171" s="333"/>
      <c r="J171" s="333"/>
      <c r="K171" s="333"/>
      <c r="L171" s="333"/>
      <c r="M171" s="333"/>
      <c r="N171" s="333"/>
      <c r="O171" s="333"/>
      <c r="P171" s="333"/>
      <c r="Q171" s="334"/>
      <c r="R171" s="333"/>
      <c r="S171" s="333"/>
      <c r="T171" s="333"/>
      <c r="U171" s="530"/>
    </row>
    <row r="172" spans="1:21" ht="14.45" customHeight="1">
      <c r="A172" s="508"/>
      <c r="B172" s="973"/>
      <c r="C172" s="966"/>
      <c r="D172" s="331">
        <v>45821</v>
      </c>
      <c r="E172" s="332" t="s">
        <v>198</v>
      </c>
      <c r="F172" s="333"/>
      <c r="G172" s="333"/>
      <c r="H172" s="334"/>
      <c r="I172" s="333"/>
      <c r="J172" s="333"/>
      <c r="K172" s="333"/>
      <c r="L172" s="333"/>
      <c r="M172" s="333"/>
      <c r="N172" s="333"/>
      <c r="O172" s="333"/>
      <c r="P172" s="333"/>
      <c r="Q172" s="334"/>
      <c r="R172" s="333"/>
      <c r="S172" s="333"/>
      <c r="T172" s="333"/>
      <c r="U172" s="530"/>
    </row>
    <row r="173" spans="1:21" ht="14.45" customHeight="1">
      <c r="A173" s="508"/>
      <c r="B173" s="973"/>
      <c r="C173" s="966"/>
      <c r="D173" s="335">
        <v>45822</v>
      </c>
      <c r="E173" s="340" t="s">
        <v>199</v>
      </c>
      <c r="F173" s="337"/>
      <c r="G173" s="338"/>
      <c r="H173" s="339"/>
      <c r="I173" s="338"/>
      <c r="J173" s="338"/>
      <c r="K173" s="338"/>
      <c r="L173" s="338"/>
      <c r="M173" s="338"/>
      <c r="N173" s="338"/>
      <c r="O173" s="338"/>
      <c r="P173" s="338"/>
      <c r="Q173" s="339"/>
      <c r="R173" s="338"/>
      <c r="S173" s="338"/>
      <c r="T173" s="350"/>
      <c r="U173" s="530"/>
    </row>
    <row r="174" spans="1:21" ht="14.45" customHeight="1">
      <c r="A174" s="508"/>
      <c r="B174" s="973"/>
      <c r="C174" s="967"/>
      <c r="D174" s="335">
        <v>45823</v>
      </c>
      <c r="E174" s="340" t="s">
        <v>200</v>
      </c>
      <c r="F174" s="341"/>
      <c r="G174" s="342"/>
      <c r="H174" s="343"/>
      <c r="I174" s="342"/>
      <c r="J174" s="342"/>
      <c r="K174" s="342"/>
      <c r="L174" s="342"/>
      <c r="M174" s="342"/>
      <c r="N174" s="342"/>
      <c r="O174" s="342"/>
      <c r="P174" s="342"/>
      <c r="Q174" s="343"/>
      <c r="R174" s="342"/>
      <c r="S174" s="342"/>
      <c r="T174" s="351"/>
      <c r="U174" s="530"/>
    </row>
    <row r="175" spans="1:21" ht="14.45" customHeight="1">
      <c r="A175" s="508"/>
      <c r="B175" s="973"/>
      <c r="C175" s="968">
        <v>25</v>
      </c>
      <c r="D175" s="331">
        <v>45824</v>
      </c>
      <c r="E175" s="332" t="s">
        <v>194</v>
      </c>
      <c r="F175" s="333"/>
      <c r="G175" s="333"/>
      <c r="H175" s="334"/>
      <c r="I175" s="333"/>
      <c r="J175" s="333"/>
      <c r="K175" s="333"/>
      <c r="L175" s="333"/>
      <c r="M175" s="333"/>
      <c r="N175" s="333"/>
      <c r="O175" s="333"/>
      <c r="P175" s="333"/>
      <c r="Q175" s="334"/>
      <c r="R175" s="333"/>
      <c r="S175" s="333"/>
      <c r="T175" s="333"/>
      <c r="U175" s="530"/>
    </row>
    <row r="176" spans="1:21" ht="14.45" customHeight="1">
      <c r="A176" s="508"/>
      <c r="B176" s="973"/>
      <c r="C176" s="966"/>
      <c r="D176" s="331">
        <v>45825</v>
      </c>
      <c r="E176" s="332" t="s">
        <v>195</v>
      </c>
      <c r="F176" s="333"/>
      <c r="G176" s="333"/>
      <c r="H176" s="334"/>
      <c r="I176" s="333"/>
      <c r="J176" s="333"/>
      <c r="K176" s="333"/>
      <c r="L176" s="333"/>
      <c r="M176" s="333"/>
      <c r="N176" s="333"/>
      <c r="O176" s="333"/>
      <c r="P176" s="333"/>
      <c r="Q176" s="334"/>
      <c r="R176" s="333"/>
      <c r="S176" s="333"/>
      <c r="T176" s="333"/>
      <c r="U176" s="530"/>
    </row>
    <row r="177" spans="1:21" ht="14.45" customHeight="1">
      <c r="A177" s="508"/>
      <c r="B177" s="973"/>
      <c r="C177" s="966"/>
      <c r="D177" s="331">
        <v>45826</v>
      </c>
      <c r="E177" s="332" t="s">
        <v>196</v>
      </c>
      <c r="F177" s="333"/>
      <c r="G177" s="333"/>
      <c r="H177" s="334"/>
      <c r="I177" s="333"/>
      <c r="J177" s="333"/>
      <c r="K177" s="333"/>
      <c r="L177" s="333"/>
      <c r="M177" s="333"/>
      <c r="N177" s="333"/>
      <c r="O177" s="333"/>
      <c r="P177" s="333"/>
      <c r="Q177" s="334"/>
      <c r="R177" s="333"/>
      <c r="S177" s="333"/>
      <c r="T177" s="333"/>
      <c r="U177" s="530"/>
    </row>
    <row r="178" spans="1:21" ht="14.45" customHeight="1">
      <c r="A178" s="508"/>
      <c r="B178" s="973"/>
      <c r="C178" s="966"/>
      <c r="D178" s="331">
        <v>45827</v>
      </c>
      <c r="E178" s="332" t="s">
        <v>197</v>
      </c>
      <c r="F178" s="333"/>
      <c r="G178" s="333"/>
      <c r="H178" s="334"/>
      <c r="I178" s="333"/>
      <c r="J178" s="333"/>
      <c r="K178" s="333"/>
      <c r="L178" s="333"/>
      <c r="M178" s="333"/>
      <c r="N178" s="333"/>
      <c r="O178" s="333"/>
      <c r="P178" s="333"/>
      <c r="Q178" s="334"/>
      <c r="R178" s="333"/>
      <c r="S178" s="333"/>
      <c r="T178" s="333"/>
      <c r="U178" s="530"/>
    </row>
    <row r="179" spans="1:21" ht="14.45" customHeight="1">
      <c r="A179" s="508"/>
      <c r="B179" s="973"/>
      <c r="C179" s="966"/>
      <c r="D179" s="331">
        <v>45828</v>
      </c>
      <c r="E179" s="332" t="s">
        <v>198</v>
      </c>
      <c r="F179" s="333"/>
      <c r="G179" s="333"/>
      <c r="H179" s="334"/>
      <c r="I179" s="333"/>
      <c r="J179" s="333"/>
      <c r="K179" s="333"/>
      <c r="L179" s="333"/>
      <c r="M179" s="333"/>
      <c r="N179" s="333"/>
      <c r="O179" s="333"/>
      <c r="P179" s="333"/>
      <c r="Q179" s="334"/>
      <c r="R179" s="333"/>
      <c r="S179" s="333"/>
      <c r="T179" s="333"/>
      <c r="U179" s="530"/>
    </row>
    <row r="180" spans="1:21" ht="14.45" customHeight="1">
      <c r="A180" s="508"/>
      <c r="B180" s="973"/>
      <c r="C180" s="966"/>
      <c r="D180" s="335">
        <v>45829</v>
      </c>
      <c r="E180" s="340" t="s">
        <v>199</v>
      </c>
      <c r="F180" s="337"/>
      <c r="G180" s="338"/>
      <c r="H180" s="339"/>
      <c r="I180" s="338"/>
      <c r="J180" s="338"/>
      <c r="K180" s="338"/>
      <c r="L180" s="338"/>
      <c r="M180" s="338"/>
      <c r="N180" s="338"/>
      <c r="O180" s="338"/>
      <c r="P180" s="338"/>
      <c r="Q180" s="339"/>
      <c r="R180" s="338"/>
      <c r="S180" s="338"/>
      <c r="T180" s="350"/>
      <c r="U180" s="530"/>
    </row>
    <row r="181" spans="1:21" ht="14.45" customHeight="1">
      <c r="A181" s="508"/>
      <c r="B181" s="973"/>
      <c r="C181" s="967"/>
      <c r="D181" s="335">
        <v>45830</v>
      </c>
      <c r="E181" s="340" t="s">
        <v>200</v>
      </c>
      <c r="F181" s="341"/>
      <c r="G181" s="342"/>
      <c r="H181" s="343"/>
      <c r="I181" s="342"/>
      <c r="J181" s="342"/>
      <c r="K181" s="342"/>
      <c r="L181" s="342"/>
      <c r="M181" s="342"/>
      <c r="N181" s="342"/>
      <c r="O181" s="342"/>
      <c r="P181" s="342"/>
      <c r="Q181" s="343"/>
      <c r="R181" s="342"/>
      <c r="S181" s="342"/>
      <c r="T181" s="351"/>
      <c r="U181" s="530"/>
    </row>
    <row r="182" spans="1:21" ht="14.45" customHeight="1">
      <c r="A182" s="508"/>
      <c r="B182" s="973"/>
      <c r="C182" s="968">
        <v>26</v>
      </c>
      <c r="D182" s="331">
        <v>45831</v>
      </c>
      <c r="E182" s="332" t="s">
        <v>194</v>
      </c>
      <c r="F182" s="333"/>
      <c r="G182" s="333"/>
      <c r="H182" s="334"/>
      <c r="I182" s="333"/>
      <c r="J182" s="333"/>
      <c r="K182" s="333"/>
      <c r="L182" s="333"/>
      <c r="M182" s="333"/>
      <c r="N182" s="333"/>
      <c r="O182" s="333"/>
      <c r="P182" s="333"/>
      <c r="Q182" s="334"/>
      <c r="R182" s="333"/>
      <c r="S182" s="333"/>
      <c r="T182" s="333"/>
      <c r="U182" s="530"/>
    </row>
    <row r="183" spans="1:21" ht="14.45" customHeight="1">
      <c r="A183" s="508"/>
      <c r="B183" s="973"/>
      <c r="C183" s="966"/>
      <c r="D183" s="331">
        <v>45832</v>
      </c>
      <c r="E183" s="332" t="s">
        <v>195</v>
      </c>
      <c r="F183" s="333"/>
      <c r="G183" s="333"/>
      <c r="H183" s="334"/>
      <c r="I183" s="333"/>
      <c r="J183" s="333"/>
      <c r="K183" s="333"/>
      <c r="L183" s="333"/>
      <c r="M183" s="333"/>
      <c r="N183" s="333"/>
      <c r="O183" s="333"/>
      <c r="P183" s="333"/>
      <c r="Q183" s="334"/>
      <c r="R183" s="333"/>
      <c r="S183" s="333"/>
      <c r="T183" s="333"/>
      <c r="U183" s="530"/>
    </row>
    <row r="184" spans="1:21" ht="14.45" customHeight="1">
      <c r="A184" s="508"/>
      <c r="B184" s="973"/>
      <c r="C184" s="966"/>
      <c r="D184" s="331">
        <v>45833</v>
      </c>
      <c r="E184" s="332" t="s">
        <v>196</v>
      </c>
      <c r="F184" s="333"/>
      <c r="G184" s="333"/>
      <c r="H184" s="334"/>
      <c r="I184" s="333"/>
      <c r="J184" s="333"/>
      <c r="K184" s="333"/>
      <c r="L184" s="333"/>
      <c r="M184" s="333"/>
      <c r="N184" s="333"/>
      <c r="O184" s="333"/>
      <c r="P184" s="333"/>
      <c r="Q184" s="334"/>
      <c r="R184" s="333"/>
      <c r="S184" s="333"/>
      <c r="T184" s="333"/>
      <c r="U184" s="530"/>
    </row>
    <row r="185" spans="1:21" ht="14.45" customHeight="1">
      <c r="A185" s="508"/>
      <c r="B185" s="973"/>
      <c r="C185" s="966"/>
      <c r="D185" s="331">
        <v>45834</v>
      </c>
      <c r="E185" s="332" t="s">
        <v>197</v>
      </c>
      <c r="F185" s="333"/>
      <c r="G185" s="333"/>
      <c r="H185" s="334"/>
      <c r="I185" s="333"/>
      <c r="J185" s="333"/>
      <c r="K185" s="333"/>
      <c r="L185" s="333"/>
      <c r="M185" s="333"/>
      <c r="N185" s="333"/>
      <c r="O185" s="333"/>
      <c r="P185" s="333"/>
      <c r="Q185" s="334"/>
      <c r="R185" s="333"/>
      <c r="S185" s="333"/>
      <c r="T185" s="333"/>
      <c r="U185" s="530"/>
    </row>
    <row r="186" spans="1:21" ht="14.45" customHeight="1">
      <c r="A186" s="508"/>
      <c r="B186" s="973"/>
      <c r="C186" s="966"/>
      <c r="D186" s="331">
        <v>45835</v>
      </c>
      <c r="E186" s="332" t="s">
        <v>198</v>
      </c>
      <c r="F186" s="333"/>
      <c r="G186" s="333"/>
      <c r="H186" s="334"/>
      <c r="I186" s="333"/>
      <c r="J186" s="333"/>
      <c r="K186" s="333"/>
      <c r="L186" s="333"/>
      <c r="M186" s="333"/>
      <c r="N186" s="333"/>
      <c r="O186" s="333"/>
      <c r="P186" s="333"/>
      <c r="Q186" s="334"/>
      <c r="R186" s="333"/>
      <c r="S186" s="333"/>
      <c r="T186" s="333"/>
      <c r="U186" s="530"/>
    </row>
    <row r="187" spans="1:21" ht="14.45" customHeight="1">
      <c r="A187" s="508"/>
      <c r="B187" s="973"/>
      <c r="C187" s="966"/>
      <c r="D187" s="335">
        <v>45836</v>
      </c>
      <c r="E187" s="340" t="s">
        <v>199</v>
      </c>
      <c r="F187" s="337"/>
      <c r="G187" s="338"/>
      <c r="H187" s="339"/>
      <c r="I187" s="338"/>
      <c r="J187" s="338"/>
      <c r="K187" s="338"/>
      <c r="L187" s="338"/>
      <c r="M187" s="338"/>
      <c r="N187" s="338"/>
      <c r="O187" s="338"/>
      <c r="P187" s="338"/>
      <c r="Q187" s="339"/>
      <c r="R187" s="338"/>
      <c r="S187" s="338"/>
      <c r="T187" s="350"/>
      <c r="U187" s="530"/>
    </row>
    <row r="188" spans="1:21" ht="14.45" customHeight="1">
      <c r="A188" s="508"/>
      <c r="B188" s="973"/>
      <c r="C188" s="967"/>
      <c r="D188" s="335">
        <v>45837</v>
      </c>
      <c r="E188" s="340" t="s">
        <v>200</v>
      </c>
      <c r="F188" s="341"/>
      <c r="G188" s="342"/>
      <c r="H188" s="343"/>
      <c r="I188" s="342"/>
      <c r="J188" s="342"/>
      <c r="K188" s="342"/>
      <c r="L188" s="342"/>
      <c r="M188" s="342"/>
      <c r="N188" s="342"/>
      <c r="O188" s="342"/>
      <c r="P188" s="342"/>
      <c r="Q188" s="343"/>
      <c r="R188" s="342"/>
      <c r="S188" s="342"/>
      <c r="T188" s="351"/>
      <c r="U188" s="530"/>
    </row>
    <row r="189" spans="1:21" ht="14.45" customHeight="1">
      <c r="A189" s="508"/>
      <c r="B189" s="973"/>
      <c r="C189" s="968">
        <v>27</v>
      </c>
      <c r="D189" s="331">
        <v>45838</v>
      </c>
      <c r="E189" s="332" t="s">
        <v>194</v>
      </c>
      <c r="F189" s="333"/>
      <c r="G189" s="333"/>
      <c r="H189" s="334"/>
      <c r="I189" s="333"/>
      <c r="J189" s="333"/>
      <c r="K189" s="333"/>
      <c r="L189" s="333"/>
      <c r="M189" s="333"/>
      <c r="N189" s="333"/>
      <c r="O189" s="333"/>
      <c r="P189" s="333"/>
      <c r="Q189" s="334"/>
      <c r="R189" s="333"/>
      <c r="S189" s="333"/>
      <c r="T189" s="333"/>
      <c r="U189" s="530"/>
    </row>
    <row r="190" spans="1:21">
      <c r="A190" s="508"/>
      <c r="B190" s="970">
        <v>45839</v>
      </c>
      <c r="C190" s="966"/>
      <c r="D190" s="331">
        <v>45839</v>
      </c>
      <c r="E190" s="332" t="s">
        <v>195</v>
      </c>
      <c r="F190" s="333"/>
      <c r="G190" s="333"/>
      <c r="H190" s="334"/>
      <c r="I190" s="333"/>
      <c r="J190" s="333"/>
      <c r="K190" s="333"/>
      <c r="L190" s="333"/>
      <c r="M190" s="333"/>
      <c r="N190" s="333"/>
      <c r="O190" s="333"/>
      <c r="P190" s="333"/>
      <c r="Q190" s="334"/>
      <c r="R190" s="333"/>
      <c r="S190" s="333"/>
      <c r="T190" s="333"/>
      <c r="U190" s="530"/>
    </row>
    <row r="191" spans="1:21">
      <c r="A191" s="508"/>
      <c r="B191" s="971"/>
      <c r="C191" s="966"/>
      <c r="D191" s="331">
        <v>45840</v>
      </c>
      <c r="E191" s="332" t="s">
        <v>196</v>
      </c>
      <c r="F191" s="333"/>
      <c r="G191" s="333"/>
      <c r="H191" s="334"/>
      <c r="I191" s="333"/>
      <c r="J191" s="333"/>
      <c r="K191" s="333"/>
      <c r="L191" s="333"/>
      <c r="M191" s="333"/>
      <c r="N191" s="333"/>
      <c r="O191" s="333"/>
      <c r="P191" s="333"/>
      <c r="Q191" s="334"/>
      <c r="R191" s="333"/>
      <c r="S191" s="333"/>
      <c r="T191" s="333"/>
      <c r="U191" s="530"/>
    </row>
    <row r="192" spans="1:21">
      <c r="A192" s="508"/>
      <c r="B192" s="971"/>
      <c r="C192" s="966"/>
      <c r="D192" s="331">
        <v>45841</v>
      </c>
      <c r="E192" s="332" t="s">
        <v>197</v>
      </c>
      <c r="F192" s="333"/>
      <c r="G192" s="333"/>
      <c r="H192" s="334"/>
      <c r="I192" s="333"/>
      <c r="J192" s="333"/>
      <c r="K192" s="333"/>
      <c r="L192" s="333"/>
      <c r="M192" s="333"/>
      <c r="N192" s="333"/>
      <c r="O192" s="333"/>
      <c r="P192" s="333"/>
      <c r="Q192" s="334"/>
      <c r="R192" s="333"/>
      <c r="S192" s="333"/>
      <c r="T192" s="333"/>
      <c r="U192" s="530"/>
    </row>
    <row r="193" spans="1:22">
      <c r="A193" s="508"/>
      <c r="B193" s="971"/>
      <c r="C193" s="966"/>
      <c r="D193" s="331">
        <v>45842</v>
      </c>
      <c r="E193" s="332" t="s">
        <v>198</v>
      </c>
      <c r="F193" s="333"/>
      <c r="G193" s="333"/>
      <c r="H193" s="334"/>
      <c r="I193" s="333"/>
      <c r="J193" s="333"/>
      <c r="K193" s="333"/>
      <c r="L193" s="333"/>
      <c r="M193" s="333"/>
      <c r="N193" s="333"/>
      <c r="O193" s="333"/>
      <c r="P193" s="333"/>
      <c r="Q193" s="334"/>
      <c r="R193" s="333"/>
      <c r="S193" s="333"/>
      <c r="T193" s="333"/>
      <c r="U193" s="530"/>
    </row>
    <row r="194" spans="1:22" ht="15" customHeight="1">
      <c r="A194" s="508"/>
      <c r="B194" s="971"/>
      <c r="C194" s="966"/>
      <c r="D194" s="335">
        <v>45843</v>
      </c>
      <c r="E194" s="340" t="s">
        <v>199</v>
      </c>
      <c r="F194" s="337"/>
      <c r="G194" s="338"/>
      <c r="H194" s="339"/>
      <c r="I194" s="338"/>
      <c r="J194" s="338"/>
      <c r="K194" s="338"/>
      <c r="L194" s="338"/>
      <c r="M194" s="338"/>
      <c r="N194" s="338"/>
      <c r="O194" s="338"/>
      <c r="P194" s="338"/>
      <c r="Q194" s="339"/>
      <c r="R194" s="338"/>
      <c r="S194" s="338"/>
      <c r="T194" s="350"/>
      <c r="U194" s="530"/>
    </row>
    <row r="195" spans="1:22" ht="15" customHeight="1">
      <c r="A195" s="508"/>
      <c r="B195" s="971"/>
      <c r="C195" s="967"/>
      <c r="D195" s="335">
        <v>45844</v>
      </c>
      <c r="E195" s="340" t="s">
        <v>200</v>
      </c>
      <c r="F195" s="341"/>
      <c r="G195" s="342"/>
      <c r="H195" s="343"/>
      <c r="I195" s="342"/>
      <c r="J195" s="342"/>
      <c r="K195" s="342"/>
      <c r="L195" s="342"/>
      <c r="M195" s="342"/>
      <c r="N195" s="342"/>
      <c r="O195" s="342"/>
      <c r="P195" s="342"/>
      <c r="Q195" s="343"/>
      <c r="R195" s="342"/>
      <c r="S195" s="342"/>
      <c r="T195" s="351"/>
      <c r="U195" s="530"/>
    </row>
    <row r="196" spans="1:22">
      <c r="A196" s="508"/>
      <c r="B196" s="971"/>
      <c r="C196" s="968">
        <v>28</v>
      </c>
      <c r="D196" s="331">
        <v>45845</v>
      </c>
      <c r="E196" s="509" t="s">
        <v>194</v>
      </c>
      <c r="F196" s="333"/>
      <c r="G196" s="333"/>
      <c r="H196" s="334"/>
      <c r="I196" s="333"/>
      <c r="J196" s="333"/>
      <c r="K196" s="333"/>
      <c r="L196" s="333"/>
      <c r="M196" s="333"/>
      <c r="N196" s="333"/>
      <c r="O196" s="333"/>
      <c r="P196" s="333"/>
      <c r="Q196" s="334"/>
      <c r="R196" s="333"/>
      <c r="S196" s="333"/>
      <c r="T196" s="333"/>
      <c r="U196" s="530"/>
    </row>
    <row r="197" spans="1:22">
      <c r="A197" s="508"/>
      <c r="B197" s="971"/>
      <c r="C197" s="966"/>
      <c r="D197" s="331">
        <v>45846</v>
      </c>
      <c r="E197" s="509" t="s">
        <v>195</v>
      </c>
      <c r="F197" s="333"/>
      <c r="G197" s="333"/>
      <c r="H197" s="334"/>
      <c r="I197" s="333"/>
      <c r="J197" s="333"/>
      <c r="K197" s="333"/>
      <c r="L197" s="333"/>
      <c r="M197" s="333"/>
      <c r="N197" s="333"/>
      <c r="O197" s="333"/>
      <c r="P197" s="333"/>
      <c r="Q197" s="334"/>
      <c r="R197" s="333"/>
      <c r="S197" s="333"/>
      <c r="T197" s="333"/>
      <c r="U197" s="530"/>
    </row>
    <row r="198" spans="1:22">
      <c r="A198" s="508"/>
      <c r="B198" s="971"/>
      <c r="C198" s="966"/>
      <c r="D198" s="331">
        <v>45847</v>
      </c>
      <c r="E198" s="509" t="s">
        <v>196</v>
      </c>
      <c r="F198" s="333"/>
      <c r="G198" s="333"/>
      <c r="H198" s="334"/>
      <c r="I198" s="333"/>
      <c r="J198" s="333"/>
      <c r="K198" s="333"/>
      <c r="L198" s="333"/>
      <c r="M198" s="333"/>
      <c r="N198" s="333"/>
      <c r="O198" s="333"/>
      <c r="P198" s="333"/>
      <c r="Q198" s="334"/>
      <c r="R198" s="333"/>
      <c r="S198" s="333"/>
      <c r="T198" s="333"/>
      <c r="U198" s="530"/>
    </row>
    <row r="199" spans="1:22">
      <c r="A199" s="508"/>
      <c r="B199" s="971"/>
      <c r="C199" s="966"/>
      <c r="D199" s="331">
        <v>45848</v>
      </c>
      <c r="E199" s="509" t="s">
        <v>197</v>
      </c>
      <c r="F199" s="333"/>
      <c r="G199" s="333"/>
      <c r="H199" s="334"/>
      <c r="I199" s="333"/>
      <c r="J199" s="333"/>
      <c r="K199" s="333"/>
      <c r="L199" s="333"/>
      <c r="M199" s="333"/>
      <c r="N199" s="333"/>
      <c r="O199" s="333"/>
      <c r="P199" s="333"/>
      <c r="Q199" s="334"/>
      <c r="R199" s="333"/>
      <c r="S199" s="333"/>
      <c r="T199" s="333"/>
      <c r="U199" s="530"/>
    </row>
    <row r="200" spans="1:22" ht="15" customHeight="1">
      <c r="A200" s="508"/>
      <c r="B200" s="971"/>
      <c r="C200" s="966"/>
      <c r="D200" s="331">
        <v>45849</v>
      </c>
      <c r="E200" s="509" t="s">
        <v>198</v>
      </c>
      <c r="F200" s="333"/>
      <c r="G200" s="333"/>
      <c r="H200" s="334"/>
      <c r="I200" s="333"/>
      <c r="J200" s="333"/>
      <c r="K200" s="333"/>
      <c r="L200" s="333"/>
      <c r="M200" s="333"/>
      <c r="N200" s="333"/>
      <c r="O200" s="333"/>
      <c r="P200" s="333"/>
      <c r="Q200" s="334"/>
      <c r="R200" s="333"/>
      <c r="S200" s="333"/>
      <c r="T200" s="333"/>
      <c r="U200" s="530"/>
    </row>
    <row r="201" spans="1:22">
      <c r="A201" s="508"/>
      <c r="B201" s="971"/>
      <c r="C201" s="966"/>
      <c r="D201" s="335">
        <v>45850</v>
      </c>
      <c r="E201" s="340" t="s">
        <v>199</v>
      </c>
      <c r="F201" s="337"/>
      <c r="G201" s="338"/>
      <c r="H201" s="339"/>
      <c r="I201" s="338"/>
      <c r="J201" s="338"/>
      <c r="K201" s="338"/>
      <c r="L201" s="338"/>
      <c r="M201" s="338"/>
      <c r="N201" s="338"/>
      <c r="O201" s="338"/>
      <c r="P201" s="338"/>
      <c r="Q201" s="339"/>
      <c r="R201" s="338"/>
      <c r="S201" s="338"/>
      <c r="T201" s="350"/>
      <c r="U201" s="530"/>
    </row>
    <row r="202" spans="1:22" ht="15" customHeight="1">
      <c r="A202" s="508"/>
      <c r="B202" s="971"/>
      <c r="C202" s="967"/>
      <c r="D202" s="335">
        <v>45851</v>
      </c>
      <c r="E202" s="340" t="s">
        <v>200</v>
      </c>
      <c r="F202" s="341"/>
      <c r="G202" s="342"/>
      <c r="H202" s="343"/>
      <c r="I202" s="342"/>
      <c r="J202" s="342"/>
      <c r="K202" s="342"/>
      <c r="L202" s="342"/>
      <c r="M202" s="342"/>
      <c r="N202" s="342"/>
      <c r="O202" s="342"/>
      <c r="P202" s="342"/>
      <c r="Q202" s="343"/>
      <c r="R202" s="342"/>
      <c r="S202" s="342"/>
      <c r="T202" s="351"/>
      <c r="U202" s="512"/>
      <c r="V202" s="334"/>
    </row>
    <row r="203" spans="1:22">
      <c r="A203" s="508"/>
      <c r="B203" s="971"/>
      <c r="C203" s="968">
        <v>29</v>
      </c>
      <c r="D203" s="331">
        <v>45852</v>
      </c>
      <c r="E203" s="509" t="s">
        <v>194</v>
      </c>
      <c r="F203" s="333"/>
      <c r="G203" s="333"/>
      <c r="H203" s="334"/>
      <c r="I203" s="333"/>
      <c r="J203" s="333"/>
      <c r="K203" s="333"/>
      <c r="L203" s="333"/>
      <c r="M203" s="333"/>
      <c r="N203" s="333"/>
      <c r="O203" s="333"/>
      <c r="P203" s="333"/>
      <c r="Q203" s="334"/>
      <c r="R203" s="333"/>
      <c r="S203" s="333"/>
      <c r="T203" s="333"/>
      <c r="U203" s="512"/>
      <c r="V203" s="334"/>
    </row>
    <row r="204" spans="1:22">
      <c r="A204" s="508"/>
      <c r="B204" s="971"/>
      <c r="C204" s="966"/>
      <c r="D204" s="331">
        <v>45853</v>
      </c>
      <c r="E204" s="509" t="s">
        <v>195</v>
      </c>
      <c r="F204" s="333"/>
      <c r="G204" s="333"/>
      <c r="H204" s="334"/>
      <c r="I204" s="333"/>
      <c r="J204" s="333"/>
      <c r="K204" s="333"/>
      <c r="L204" s="333"/>
      <c r="M204" s="333"/>
      <c r="N204" s="333"/>
      <c r="O204" s="333"/>
      <c r="P204" s="333"/>
      <c r="Q204" s="334"/>
      <c r="R204" s="333"/>
      <c r="S204" s="333"/>
      <c r="T204" s="333"/>
      <c r="U204" s="512"/>
      <c r="V204" s="334"/>
    </row>
    <row r="205" spans="1:22" ht="15" customHeight="1">
      <c r="A205" s="508"/>
      <c r="B205" s="971"/>
      <c r="C205" s="966"/>
      <c r="D205" s="331">
        <v>45854</v>
      </c>
      <c r="E205" s="509" t="s">
        <v>196</v>
      </c>
      <c r="F205" s="333"/>
      <c r="G205" s="333"/>
      <c r="H205" s="334"/>
      <c r="I205" s="333"/>
      <c r="J205" s="333"/>
      <c r="K205" s="333"/>
      <c r="L205" s="333"/>
      <c r="M205" s="333"/>
      <c r="N205" s="333"/>
      <c r="O205" s="333"/>
      <c r="P205" s="333"/>
      <c r="Q205" s="334"/>
      <c r="R205" s="333"/>
      <c r="S205" s="333"/>
      <c r="T205" s="333"/>
      <c r="U205" s="512"/>
      <c r="V205" s="334"/>
    </row>
    <row r="206" spans="1:22" ht="15" customHeight="1">
      <c r="A206" s="508"/>
      <c r="B206" s="971"/>
      <c r="C206" s="966"/>
      <c r="D206" s="331">
        <v>45855</v>
      </c>
      <c r="E206" s="509" t="s">
        <v>197</v>
      </c>
      <c r="F206" s="333"/>
      <c r="G206" s="333"/>
      <c r="H206" s="334"/>
      <c r="I206" s="333"/>
      <c r="J206" s="333"/>
      <c r="K206" s="333"/>
      <c r="L206" s="333"/>
      <c r="M206" s="333"/>
      <c r="N206" s="333"/>
      <c r="O206" s="333"/>
      <c r="P206" s="333"/>
      <c r="Q206" s="334"/>
      <c r="R206" s="333"/>
      <c r="S206" s="333"/>
      <c r="T206" s="333"/>
      <c r="U206" s="512"/>
      <c r="V206" s="334"/>
    </row>
    <row r="207" spans="1:22">
      <c r="A207" s="508"/>
      <c r="B207" s="971"/>
      <c r="C207" s="966"/>
      <c r="D207" s="331">
        <v>45856</v>
      </c>
      <c r="E207" s="509" t="s">
        <v>198</v>
      </c>
      <c r="F207" s="333"/>
      <c r="G207" s="333"/>
      <c r="H207" s="334"/>
      <c r="I207" s="333"/>
      <c r="J207" s="333"/>
      <c r="K207" s="333"/>
      <c r="L207" s="333"/>
      <c r="M207" s="333"/>
      <c r="N207" s="333"/>
      <c r="O207" s="333"/>
      <c r="P207" s="333"/>
      <c r="Q207" s="334"/>
      <c r="R207" s="333"/>
      <c r="S207" s="333"/>
      <c r="T207" s="333"/>
      <c r="U207" s="512"/>
      <c r="V207" s="334"/>
    </row>
    <row r="208" spans="1:22">
      <c r="A208" s="508"/>
      <c r="B208" s="971"/>
      <c r="C208" s="966"/>
      <c r="D208" s="335">
        <v>45857</v>
      </c>
      <c r="E208" s="340" t="s">
        <v>199</v>
      </c>
      <c r="F208" s="337"/>
      <c r="G208" s="338"/>
      <c r="H208" s="339"/>
      <c r="I208" s="338"/>
      <c r="J208" s="338"/>
      <c r="K208" s="338"/>
      <c r="L208" s="338"/>
      <c r="M208" s="338"/>
      <c r="N208" s="338"/>
      <c r="O208" s="338"/>
      <c r="P208" s="338"/>
      <c r="Q208" s="339"/>
      <c r="R208" s="338"/>
      <c r="S208" s="338"/>
      <c r="T208" s="350"/>
      <c r="U208" s="530"/>
    </row>
    <row r="209" spans="1:22" ht="15" customHeight="1">
      <c r="A209" s="508"/>
      <c r="B209" s="971"/>
      <c r="C209" s="967"/>
      <c r="D209" s="335">
        <v>45858</v>
      </c>
      <c r="E209" s="340" t="s">
        <v>200</v>
      </c>
      <c r="F209" s="341"/>
      <c r="G209" s="342"/>
      <c r="H209" s="343"/>
      <c r="I209" s="342"/>
      <c r="J209" s="342"/>
      <c r="K209" s="342"/>
      <c r="L209" s="342"/>
      <c r="M209" s="342"/>
      <c r="N209" s="342"/>
      <c r="O209" s="342"/>
      <c r="P209" s="342"/>
      <c r="Q209" s="343"/>
      <c r="R209" s="342"/>
      <c r="S209" s="342"/>
      <c r="T209" s="351"/>
      <c r="U209" s="512"/>
      <c r="V209" s="334"/>
    </row>
    <row r="210" spans="1:22">
      <c r="A210" s="508"/>
      <c r="B210" s="971"/>
      <c r="C210" s="968">
        <v>30</v>
      </c>
      <c r="D210" s="331">
        <v>45859</v>
      </c>
      <c r="E210" s="332" t="s">
        <v>194</v>
      </c>
      <c r="F210" s="333"/>
      <c r="G210" s="333"/>
      <c r="H210" s="334"/>
      <c r="I210" s="333"/>
      <c r="J210" s="333"/>
      <c r="K210" s="333"/>
      <c r="L210" s="333"/>
      <c r="M210" s="333"/>
      <c r="N210" s="333"/>
      <c r="O210" s="333"/>
      <c r="P210" s="333"/>
      <c r="Q210" s="334"/>
      <c r="R210" s="333"/>
      <c r="S210" s="333"/>
      <c r="T210" s="333"/>
      <c r="U210" s="512"/>
      <c r="V210" s="334"/>
    </row>
    <row r="211" spans="1:22" ht="15" customHeight="1">
      <c r="A211" s="508"/>
      <c r="B211" s="971"/>
      <c r="C211" s="966"/>
      <c r="D211" s="331">
        <v>45860</v>
      </c>
      <c r="E211" s="332" t="s">
        <v>195</v>
      </c>
      <c r="F211" s="333"/>
      <c r="G211" s="333"/>
      <c r="H211" s="334"/>
      <c r="I211" s="333"/>
      <c r="J211" s="333"/>
      <c r="K211" s="333"/>
      <c r="L211" s="333"/>
      <c r="M211" s="333"/>
      <c r="N211" s="333"/>
      <c r="O211" s="333"/>
      <c r="P211" s="333"/>
      <c r="Q211" s="334"/>
      <c r="R211" s="333"/>
      <c r="S211" s="333"/>
      <c r="T211" s="333"/>
      <c r="U211" s="512"/>
      <c r="V211" s="334"/>
    </row>
    <row r="212" spans="1:22" ht="15" customHeight="1">
      <c r="A212" s="508"/>
      <c r="B212" s="971"/>
      <c r="C212" s="966"/>
      <c r="D212" s="331">
        <v>45861</v>
      </c>
      <c r="E212" s="332" t="s">
        <v>196</v>
      </c>
      <c r="F212" s="333"/>
      <c r="G212" s="333"/>
      <c r="H212" s="334"/>
      <c r="I212" s="333"/>
      <c r="J212" s="333"/>
      <c r="K212" s="333"/>
      <c r="L212" s="333"/>
      <c r="M212" s="333"/>
      <c r="N212" s="333"/>
      <c r="O212" s="333"/>
      <c r="P212" s="333"/>
      <c r="Q212" s="334"/>
      <c r="R212" s="333"/>
      <c r="S212" s="333"/>
      <c r="T212" s="333"/>
      <c r="U212" s="512"/>
      <c r="V212" s="334"/>
    </row>
    <row r="213" spans="1:22">
      <c r="A213" s="508"/>
      <c r="B213" s="971"/>
      <c r="C213" s="966"/>
      <c r="D213" s="331">
        <v>45862</v>
      </c>
      <c r="E213" s="332" t="s">
        <v>197</v>
      </c>
      <c r="F213" s="333"/>
      <c r="G213" s="333"/>
      <c r="H213" s="334"/>
      <c r="I213" s="333"/>
      <c r="J213" s="333"/>
      <c r="K213" s="333"/>
      <c r="L213" s="333"/>
      <c r="M213" s="333"/>
      <c r="N213" s="333"/>
      <c r="O213" s="333"/>
      <c r="P213" s="333"/>
      <c r="Q213" s="334"/>
      <c r="R213" s="333"/>
      <c r="S213" s="333"/>
      <c r="T213" s="333"/>
      <c r="U213" s="512"/>
      <c r="V213" s="334"/>
    </row>
    <row r="214" spans="1:22">
      <c r="A214" s="508"/>
      <c r="B214" s="971"/>
      <c r="C214" s="966"/>
      <c r="D214" s="331">
        <v>45863</v>
      </c>
      <c r="E214" s="332" t="s">
        <v>198</v>
      </c>
      <c r="F214" s="333"/>
      <c r="G214" s="333"/>
      <c r="H214" s="334"/>
      <c r="I214" s="333"/>
      <c r="J214" s="333"/>
      <c r="K214" s="333"/>
      <c r="L214" s="333"/>
      <c r="M214" s="333"/>
      <c r="N214" s="333"/>
      <c r="O214" s="333"/>
      <c r="P214" s="333"/>
      <c r="Q214" s="334"/>
      <c r="R214" s="333"/>
      <c r="S214" s="333"/>
      <c r="T214" s="333"/>
      <c r="U214" s="530"/>
    </row>
    <row r="215" spans="1:22">
      <c r="A215" s="508"/>
      <c r="B215" s="971"/>
      <c r="C215" s="966"/>
      <c r="D215" s="335">
        <v>45864</v>
      </c>
      <c r="E215" s="340" t="s">
        <v>199</v>
      </c>
      <c r="F215" s="337"/>
      <c r="G215" s="338"/>
      <c r="H215" s="339"/>
      <c r="I215" s="338"/>
      <c r="J215" s="338"/>
      <c r="K215" s="338"/>
      <c r="L215" s="338"/>
      <c r="M215" s="338"/>
      <c r="N215" s="338"/>
      <c r="O215" s="338"/>
      <c r="P215" s="338"/>
      <c r="Q215" s="339"/>
      <c r="R215" s="338"/>
      <c r="S215" s="338"/>
      <c r="T215" s="350"/>
      <c r="U215" s="530"/>
    </row>
    <row r="216" spans="1:22" ht="15" customHeight="1">
      <c r="A216" s="508"/>
      <c r="B216" s="971"/>
      <c r="C216" s="967"/>
      <c r="D216" s="335">
        <v>45865</v>
      </c>
      <c r="E216" s="340" t="s">
        <v>200</v>
      </c>
      <c r="F216" s="341"/>
      <c r="G216" s="342"/>
      <c r="H216" s="343"/>
      <c r="I216" s="342"/>
      <c r="J216" s="342"/>
      <c r="K216" s="342"/>
      <c r="L216" s="342"/>
      <c r="M216" s="342"/>
      <c r="N216" s="342"/>
      <c r="O216" s="342"/>
      <c r="P216" s="342"/>
      <c r="Q216" s="343"/>
      <c r="R216" s="342"/>
      <c r="S216" s="342"/>
      <c r="T216" s="351"/>
      <c r="U216" s="512"/>
      <c r="V216" s="334"/>
    </row>
    <row r="217" spans="1:22" ht="15" customHeight="1">
      <c r="A217" s="508"/>
      <c r="B217" s="971"/>
      <c r="C217" s="968">
        <v>31</v>
      </c>
      <c r="D217" s="331">
        <v>45866</v>
      </c>
      <c r="E217" s="332" t="s">
        <v>194</v>
      </c>
      <c r="F217" s="333"/>
      <c r="G217" s="333"/>
      <c r="H217" s="334"/>
      <c r="I217" s="333"/>
      <c r="J217" s="333"/>
      <c r="K217" s="333"/>
      <c r="L217" s="333"/>
      <c r="M217" s="333"/>
      <c r="N217" s="333"/>
      <c r="O217" s="333"/>
      <c r="P217" s="333"/>
      <c r="Q217" s="334"/>
      <c r="R217" s="333"/>
      <c r="S217" s="333"/>
      <c r="T217" s="333"/>
      <c r="U217" s="512"/>
      <c r="V217" s="334"/>
    </row>
    <row r="218" spans="1:22" ht="15" customHeight="1">
      <c r="A218" s="508"/>
      <c r="B218" s="971"/>
      <c r="C218" s="966"/>
      <c r="D218" s="331">
        <v>45867</v>
      </c>
      <c r="E218" s="332" t="s">
        <v>195</v>
      </c>
      <c r="F218" s="333"/>
      <c r="G218" s="333"/>
      <c r="H218" s="334"/>
      <c r="I218" s="333"/>
      <c r="J218" s="333"/>
      <c r="K218" s="333"/>
      <c r="L218" s="333"/>
      <c r="M218" s="333"/>
      <c r="N218" s="333"/>
      <c r="O218" s="333"/>
      <c r="P218" s="333"/>
      <c r="Q218" s="334"/>
      <c r="R218" s="333"/>
      <c r="S218" s="333"/>
      <c r="T218" s="333"/>
      <c r="U218" s="512"/>
      <c r="V218" s="334"/>
    </row>
    <row r="219" spans="1:22" ht="15" customHeight="1">
      <c r="A219" s="508"/>
      <c r="B219" s="971"/>
      <c r="C219" s="966"/>
      <c r="D219" s="331">
        <v>45868</v>
      </c>
      <c r="E219" s="332" t="s">
        <v>196</v>
      </c>
      <c r="F219" s="333"/>
      <c r="G219" s="333"/>
      <c r="H219" s="334"/>
      <c r="I219" s="333"/>
      <c r="J219" s="333"/>
      <c r="K219" s="333"/>
      <c r="L219" s="333"/>
      <c r="M219" s="333"/>
      <c r="N219" s="333"/>
      <c r="O219" s="333"/>
      <c r="P219" s="333"/>
      <c r="Q219" s="334"/>
      <c r="R219" s="333"/>
      <c r="S219" s="333"/>
      <c r="T219" s="333"/>
      <c r="U219" s="512"/>
      <c r="V219" s="334"/>
    </row>
    <row r="220" spans="1:22" ht="17.100000000000001" customHeight="1">
      <c r="A220" s="508"/>
      <c r="B220" s="972"/>
      <c r="C220" s="966"/>
      <c r="D220" s="331">
        <v>45869</v>
      </c>
      <c r="E220" s="332" t="s">
        <v>197</v>
      </c>
      <c r="F220" s="333"/>
      <c r="G220" s="333"/>
      <c r="H220" s="334"/>
      <c r="I220" s="333"/>
      <c r="J220" s="333"/>
      <c r="K220" s="333"/>
      <c r="L220" s="333"/>
      <c r="M220" s="333"/>
      <c r="N220" s="333"/>
      <c r="O220" s="333"/>
      <c r="P220" s="333"/>
      <c r="Q220" s="334"/>
      <c r="R220" s="333"/>
      <c r="S220" s="333"/>
      <c r="T220" s="333"/>
      <c r="U220" s="512"/>
      <c r="V220" s="334"/>
    </row>
    <row r="221" spans="1:22">
      <c r="A221" s="508"/>
      <c r="B221" s="970">
        <v>45870</v>
      </c>
      <c r="C221" s="966"/>
      <c r="D221" s="331">
        <v>45870</v>
      </c>
      <c r="E221" s="332" t="s">
        <v>198</v>
      </c>
      <c r="F221" s="333"/>
      <c r="G221" s="333"/>
      <c r="H221" s="334"/>
      <c r="I221" s="333"/>
      <c r="J221" s="333"/>
      <c r="K221" s="333"/>
      <c r="L221" s="333"/>
      <c r="M221" s="333"/>
      <c r="N221" s="333"/>
      <c r="O221" s="333"/>
      <c r="P221" s="333"/>
      <c r="Q221" s="334"/>
      <c r="R221" s="333"/>
      <c r="S221" s="333"/>
      <c r="T221" s="333"/>
      <c r="U221" s="530"/>
    </row>
    <row r="222" spans="1:22">
      <c r="A222" s="508"/>
      <c r="B222" s="971"/>
      <c r="C222" s="966"/>
      <c r="D222" s="335">
        <v>45871</v>
      </c>
      <c r="E222" s="340" t="s">
        <v>199</v>
      </c>
      <c r="F222" s="337"/>
      <c r="G222" s="338"/>
      <c r="H222" s="339"/>
      <c r="I222" s="338"/>
      <c r="J222" s="338"/>
      <c r="K222" s="338"/>
      <c r="L222" s="338"/>
      <c r="M222" s="338"/>
      <c r="N222" s="338"/>
      <c r="O222" s="338"/>
      <c r="P222" s="338"/>
      <c r="Q222" s="339"/>
      <c r="R222" s="338"/>
      <c r="S222" s="338"/>
      <c r="T222" s="350"/>
      <c r="U222" s="530"/>
    </row>
    <row r="223" spans="1:22" ht="15" customHeight="1">
      <c r="A223" s="508"/>
      <c r="B223" s="971"/>
      <c r="C223" s="967"/>
      <c r="D223" s="335">
        <v>45872</v>
      </c>
      <c r="E223" s="340" t="s">
        <v>200</v>
      </c>
      <c r="F223" s="341"/>
      <c r="G223" s="342"/>
      <c r="H223" s="343"/>
      <c r="I223" s="342"/>
      <c r="J223" s="342"/>
      <c r="K223" s="342"/>
      <c r="L223" s="342"/>
      <c r="M223" s="342"/>
      <c r="N223" s="342"/>
      <c r="O223" s="342"/>
      <c r="P223" s="342"/>
      <c r="Q223" s="343"/>
      <c r="R223" s="342"/>
      <c r="S223" s="342"/>
      <c r="T223" s="351"/>
      <c r="U223" s="512"/>
      <c r="V223" s="333"/>
    </row>
    <row r="224" spans="1:22" ht="15" customHeight="1">
      <c r="A224" s="508"/>
      <c r="B224" s="971"/>
      <c r="C224" s="968">
        <v>32</v>
      </c>
      <c r="D224" s="331">
        <v>45873</v>
      </c>
      <c r="E224" s="332" t="s">
        <v>194</v>
      </c>
      <c r="F224" s="333"/>
      <c r="G224" s="333"/>
      <c r="H224" s="334"/>
      <c r="I224" s="333"/>
      <c r="J224" s="333"/>
      <c r="K224" s="333"/>
      <c r="L224" s="333"/>
      <c r="M224" s="333"/>
      <c r="N224" s="333"/>
      <c r="O224" s="333"/>
      <c r="P224" s="333"/>
      <c r="Q224" s="334"/>
      <c r="R224" s="333"/>
      <c r="S224" s="333"/>
      <c r="T224" s="333"/>
      <c r="U224" s="512"/>
      <c r="V224" s="333"/>
    </row>
    <row r="225" spans="1:22" ht="15" customHeight="1">
      <c r="A225" s="508"/>
      <c r="B225" s="971"/>
      <c r="C225" s="966"/>
      <c r="D225" s="331">
        <v>45874</v>
      </c>
      <c r="E225" s="332" t="s">
        <v>195</v>
      </c>
      <c r="F225" s="333"/>
      <c r="G225" s="333"/>
      <c r="H225" s="334"/>
      <c r="I225" s="333"/>
      <c r="J225" s="333"/>
      <c r="K225" s="333"/>
      <c r="L225" s="333"/>
      <c r="M225" s="333"/>
      <c r="N225" s="333"/>
      <c r="O225" s="333"/>
      <c r="P225" s="333"/>
      <c r="Q225" s="334"/>
      <c r="R225" s="333"/>
      <c r="S225" s="333"/>
      <c r="T225" s="333"/>
      <c r="U225" s="512"/>
      <c r="V225" s="333"/>
    </row>
    <row r="226" spans="1:22">
      <c r="A226" s="508"/>
      <c r="B226" s="971"/>
      <c r="C226" s="966"/>
      <c r="D226" s="331">
        <v>45875</v>
      </c>
      <c r="E226" s="332" t="s">
        <v>196</v>
      </c>
      <c r="F226" s="333"/>
      <c r="G226" s="333"/>
      <c r="H226" s="334"/>
      <c r="I226" s="333"/>
      <c r="J226" s="333"/>
      <c r="K226" s="333"/>
      <c r="L226" s="333"/>
      <c r="M226" s="333"/>
      <c r="N226" s="333"/>
      <c r="O226" s="333"/>
      <c r="P226" s="333"/>
      <c r="Q226" s="334"/>
      <c r="R226" s="333"/>
      <c r="S226" s="333"/>
      <c r="T226" s="333"/>
      <c r="U226" s="512"/>
      <c r="V226" s="333"/>
    </row>
    <row r="227" spans="1:22">
      <c r="A227" s="508"/>
      <c r="B227" s="971"/>
      <c r="C227" s="966"/>
      <c r="D227" s="331">
        <v>45876</v>
      </c>
      <c r="E227" s="332" t="s">
        <v>197</v>
      </c>
      <c r="F227" s="333"/>
      <c r="G227" s="333"/>
      <c r="H227" s="334"/>
      <c r="I227" s="333"/>
      <c r="J227" s="333"/>
      <c r="K227" s="333"/>
      <c r="L227" s="333"/>
      <c r="M227" s="333"/>
      <c r="N227" s="333"/>
      <c r="O227" s="333"/>
      <c r="P227" s="333"/>
      <c r="Q227" s="334"/>
      <c r="R227" s="333"/>
      <c r="S227" s="333"/>
      <c r="T227" s="333"/>
      <c r="U227" s="512"/>
      <c r="V227" s="333"/>
    </row>
    <row r="228" spans="1:22">
      <c r="A228" s="508"/>
      <c r="B228" s="971"/>
      <c r="C228" s="966"/>
      <c r="D228" s="331">
        <v>45877</v>
      </c>
      <c r="E228" s="332" t="s">
        <v>198</v>
      </c>
      <c r="F228" s="333"/>
      <c r="G228" s="333"/>
      <c r="H228" s="334"/>
      <c r="I228" s="333"/>
      <c r="J228" s="333"/>
      <c r="K228" s="333"/>
      <c r="L228" s="333"/>
      <c r="M228" s="333"/>
      <c r="N228" s="333"/>
      <c r="O228" s="333"/>
      <c r="P228" s="333"/>
      <c r="Q228" s="334"/>
      <c r="R228" s="333"/>
      <c r="S228" s="333"/>
      <c r="T228" s="333"/>
      <c r="U228" s="530"/>
    </row>
    <row r="229" spans="1:22">
      <c r="A229" s="508"/>
      <c r="B229" s="971"/>
      <c r="C229" s="966"/>
      <c r="D229" s="335">
        <v>45878</v>
      </c>
      <c r="E229" s="340" t="s">
        <v>199</v>
      </c>
      <c r="F229" s="337"/>
      <c r="G229" s="338"/>
      <c r="H229" s="339"/>
      <c r="I229" s="338"/>
      <c r="J229" s="338"/>
      <c r="K229" s="338"/>
      <c r="L229" s="338"/>
      <c r="M229" s="338"/>
      <c r="N229" s="338"/>
      <c r="O229" s="338"/>
      <c r="P229" s="338"/>
      <c r="Q229" s="339"/>
      <c r="R229" s="338"/>
      <c r="S229" s="338"/>
      <c r="T229" s="350"/>
      <c r="U229" s="530"/>
    </row>
    <row r="230" spans="1:22" ht="15" customHeight="1">
      <c r="A230" s="508"/>
      <c r="B230" s="971"/>
      <c r="C230" s="967"/>
      <c r="D230" s="335">
        <v>45879</v>
      </c>
      <c r="E230" s="340" t="s">
        <v>200</v>
      </c>
      <c r="F230" s="341"/>
      <c r="G230" s="342"/>
      <c r="H230" s="343"/>
      <c r="I230" s="342"/>
      <c r="J230" s="342"/>
      <c r="K230" s="342"/>
      <c r="L230" s="342"/>
      <c r="M230" s="342"/>
      <c r="N230" s="342"/>
      <c r="O230" s="342"/>
      <c r="P230" s="342"/>
      <c r="Q230" s="343"/>
      <c r="R230" s="342"/>
      <c r="S230" s="342"/>
      <c r="T230" s="351"/>
      <c r="U230" s="512"/>
      <c r="V230" s="333"/>
    </row>
    <row r="231" spans="1:22">
      <c r="A231" s="508"/>
      <c r="B231" s="971"/>
      <c r="C231" s="968">
        <v>33</v>
      </c>
      <c r="D231" s="331">
        <v>45880</v>
      </c>
      <c r="E231" s="332" t="s">
        <v>194</v>
      </c>
      <c r="F231" s="333"/>
      <c r="G231" s="333"/>
      <c r="H231" s="334"/>
      <c r="I231" s="333"/>
      <c r="J231" s="333"/>
      <c r="K231" s="333"/>
      <c r="L231" s="333"/>
      <c r="M231" s="333"/>
      <c r="N231" s="333"/>
      <c r="O231" s="333"/>
      <c r="P231" s="333"/>
      <c r="Q231" s="334"/>
      <c r="R231" s="333"/>
      <c r="S231" s="333"/>
      <c r="T231" s="333"/>
      <c r="U231" s="512"/>
      <c r="V231" s="333"/>
    </row>
    <row r="232" spans="1:22">
      <c r="A232" s="508"/>
      <c r="B232" s="971"/>
      <c r="C232" s="966"/>
      <c r="D232" s="331">
        <v>45881</v>
      </c>
      <c r="E232" s="332" t="s">
        <v>195</v>
      </c>
      <c r="F232" s="333"/>
      <c r="G232" s="333"/>
      <c r="H232" s="334"/>
      <c r="I232" s="333"/>
      <c r="J232" s="333"/>
      <c r="K232" s="333"/>
      <c r="L232" s="333"/>
      <c r="M232" s="333"/>
      <c r="N232" s="333"/>
      <c r="O232" s="333"/>
      <c r="P232" s="333"/>
      <c r="Q232" s="334"/>
      <c r="R232" s="333"/>
      <c r="S232" s="333"/>
      <c r="T232" s="333"/>
      <c r="U232" s="512"/>
      <c r="V232" s="333"/>
    </row>
    <row r="233" spans="1:22" ht="15" customHeight="1">
      <c r="A233" s="508"/>
      <c r="B233" s="971"/>
      <c r="C233" s="966"/>
      <c r="D233" s="331">
        <v>45882</v>
      </c>
      <c r="E233" s="332" t="s">
        <v>196</v>
      </c>
      <c r="F233" s="333"/>
      <c r="G233" s="333"/>
      <c r="H233" s="334"/>
      <c r="I233" s="333"/>
      <c r="J233" s="333"/>
      <c r="K233" s="333"/>
      <c r="L233" s="333"/>
      <c r="M233" s="333"/>
      <c r="N233" s="333"/>
      <c r="O233" s="333"/>
      <c r="P233" s="333"/>
      <c r="Q233" s="334"/>
      <c r="R233" s="333"/>
      <c r="S233" s="333"/>
      <c r="T233" s="333"/>
      <c r="U233" s="512"/>
      <c r="V233" s="333"/>
    </row>
    <row r="234" spans="1:22">
      <c r="A234" s="508"/>
      <c r="B234" s="971"/>
      <c r="C234" s="966"/>
      <c r="D234" s="331">
        <v>45883</v>
      </c>
      <c r="E234" s="332" t="s">
        <v>197</v>
      </c>
      <c r="F234" s="333"/>
      <c r="G234" s="333"/>
      <c r="H234" s="334"/>
      <c r="I234" s="333"/>
      <c r="J234" s="333"/>
      <c r="K234" s="333"/>
      <c r="L234" s="333"/>
      <c r="M234" s="333"/>
      <c r="N234" s="333"/>
      <c r="O234" s="333"/>
      <c r="P234" s="333"/>
      <c r="Q234" s="334"/>
      <c r="R234" s="333"/>
      <c r="S234" s="333"/>
      <c r="T234" s="333"/>
      <c r="U234" s="512"/>
      <c r="V234" s="333"/>
    </row>
    <row r="235" spans="1:22">
      <c r="A235" s="508"/>
      <c r="B235" s="971"/>
      <c r="C235" s="966"/>
      <c r="D235" s="335">
        <v>45884</v>
      </c>
      <c r="E235" s="340" t="s">
        <v>198</v>
      </c>
      <c r="F235" s="976"/>
      <c r="G235" s="977"/>
      <c r="H235" s="978"/>
      <c r="I235" s="514"/>
      <c r="J235" s="514"/>
      <c r="K235" s="514"/>
      <c r="L235" s="514"/>
      <c r="M235" s="514"/>
      <c r="N235" s="514"/>
      <c r="O235" s="514"/>
      <c r="P235" s="514"/>
      <c r="Q235" s="515"/>
      <c r="R235" s="514"/>
      <c r="S235" s="514"/>
      <c r="T235" s="518"/>
      <c r="U235" s="531"/>
    </row>
    <row r="236" spans="1:22">
      <c r="A236" s="508"/>
      <c r="B236" s="971"/>
      <c r="C236" s="966"/>
      <c r="D236" s="335">
        <v>45885</v>
      </c>
      <c r="E236" s="340" t="s">
        <v>199</v>
      </c>
      <c r="F236" s="337"/>
      <c r="G236" s="338"/>
      <c r="H236" s="339"/>
      <c r="I236" s="338"/>
      <c r="J236" s="338"/>
      <c r="K236" s="338"/>
      <c r="L236" s="338"/>
      <c r="M236" s="338"/>
      <c r="N236" s="338"/>
      <c r="O236" s="338"/>
      <c r="P236" s="338"/>
      <c r="Q236" s="339"/>
      <c r="R236" s="338"/>
      <c r="S236" s="338"/>
      <c r="T236" s="350"/>
      <c r="U236" s="530"/>
    </row>
    <row r="237" spans="1:22">
      <c r="A237" s="508"/>
      <c r="B237" s="971"/>
      <c r="C237" s="967"/>
      <c r="D237" s="335">
        <v>45886</v>
      </c>
      <c r="E237" s="340" t="s">
        <v>200</v>
      </c>
      <c r="F237" s="341"/>
      <c r="G237" s="342"/>
      <c r="H237" s="343"/>
      <c r="I237" s="342"/>
      <c r="J237" s="342"/>
      <c r="K237" s="342"/>
      <c r="L237" s="342"/>
      <c r="M237" s="342"/>
      <c r="N237" s="342"/>
      <c r="O237" s="342"/>
      <c r="P237" s="342"/>
      <c r="Q237" s="343"/>
      <c r="R237" s="342"/>
      <c r="S237" s="342"/>
      <c r="T237" s="351"/>
      <c r="U237" s="530"/>
    </row>
    <row r="238" spans="1:22">
      <c r="A238" s="508"/>
      <c r="B238" s="971"/>
      <c r="C238" s="968">
        <v>34</v>
      </c>
      <c r="D238" s="335">
        <v>45887</v>
      </c>
      <c r="E238" s="340" t="s">
        <v>194</v>
      </c>
      <c r="F238" s="976"/>
      <c r="G238" s="977"/>
      <c r="H238" s="978"/>
      <c r="I238" s="514"/>
      <c r="J238" s="514"/>
      <c r="K238" s="514"/>
      <c r="L238" s="514"/>
      <c r="M238" s="514"/>
      <c r="N238" s="514"/>
      <c r="O238" s="514"/>
      <c r="P238" s="514"/>
      <c r="Q238" s="515"/>
      <c r="R238" s="514"/>
      <c r="S238" s="514"/>
      <c r="T238" s="518"/>
      <c r="U238" s="531"/>
    </row>
    <row r="239" spans="1:22">
      <c r="A239" s="508"/>
      <c r="B239" s="971"/>
      <c r="C239" s="966"/>
      <c r="D239" s="331">
        <v>45888</v>
      </c>
      <c r="E239" s="332" t="s">
        <v>195</v>
      </c>
      <c r="F239" s="333"/>
      <c r="G239" s="333"/>
      <c r="H239" s="334"/>
      <c r="I239" s="333"/>
      <c r="J239" s="333"/>
      <c r="K239" s="333"/>
      <c r="L239" s="333"/>
      <c r="M239" s="333"/>
      <c r="N239" s="333"/>
      <c r="O239" s="333"/>
      <c r="P239" s="333"/>
      <c r="Q239" s="334"/>
      <c r="R239" s="333"/>
      <c r="S239" s="333"/>
      <c r="T239" s="333"/>
      <c r="U239" s="530"/>
    </row>
    <row r="240" spans="1:22">
      <c r="A240" s="508"/>
      <c r="B240" s="971"/>
      <c r="C240" s="966"/>
      <c r="D240" s="331">
        <v>45889</v>
      </c>
      <c r="E240" s="332" t="s">
        <v>196</v>
      </c>
      <c r="F240" s="333"/>
      <c r="G240" s="333"/>
      <c r="H240" s="334"/>
      <c r="I240" s="333"/>
      <c r="J240" s="333"/>
      <c r="K240" s="333"/>
      <c r="L240" s="333"/>
      <c r="M240" s="333"/>
      <c r="N240" s="333"/>
      <c r="O240" s="333"/>
      <c r="P240" s="333"/>
      <c r="Q240" s="334"/>
      <c r="R240" s="333"/>
      <c r="S240" s="333"/>
      <c r="T240" s="333"/>
      <c r="U240" s="530"/>
    </row>
    <row r="241" spans="1:21">
      <c r="A241" s="508"/>
      <c r="B241" s="971"/>
      <c r="C241" s="966"/>
      <c r="D241" s="331">
        <v>45890</v>
      </c>
      <c r="E241" s="332" t="s">
        <v>197</v>
      </c>
      <c r="F241" s="333"/>
      <c r="G241" s="333"/>
      <c r="H241" s="334"/>
      <c r="I241" s="333"/>
      <c r="J241" s="333"/>
      <c r="K241" s="333"/>
      <c r="L241" s="333"/>
      <c r="M241" s="333"/>
      <c r="N241" s="333"/>
      <c r="O241" s="333"/>
      <c r="P241" s="333"/>
      <c r="Q241" s="334"/>
      <c r="R241" s="333"/>
      <c r="S241" s="333"/>
      <c r="T241" s="333"/>
      <c r="U241" s="530"/>
    </row>
    <row r="242" spans="1:21">
      <c r="A242" s="508"/>
      <c r="B242" s="971"/>
      <c r="C242" s="966"/>
      <c r="D242" s="331">
        <v>45891</v>
      </c>
      <c r="E242" s="332" t="s">
        <v>198</v>
      </c>
      <c r="F242" s="333"/>
      <c r="G242" s="333"/>
      <c r="H242" s="334"/>
      <c r="I242" s="333"/>
      <c r="J242" s="333"/>
      <c r="K242" s="333"/>
      <c r="L242" s="333"/>
      <c r="M242" s="333"/>
      <c r="N242" s="333"/>
      <c r="O242" s="333"/>
      <c r="P242" s="333"/>
      <c r="Q242" s="334"/>
      <c r="R242" s="333"/>
      <c r="S242" s="333"/>
      <c r="T242" s="333"/>
      <c r="U242" s="530"/>
    </row>
    <row r="243" spans="1:21">
      <c r="A243" s="508"/>
      <c r="B243" s="971"/>
      <c r="C243" s="966"/>
      <c r="D243" s="335">
        <v>45892</v>
      </c>
      <c r="E243" s="340" t="s">
        <v>199</v>
      </c>
      <c r="F243" s="337"/>
      <c r="G243" s="338"/>
      <c r="H243" s="339"/>
      <c r="I243" s="338"/>
      <c r="J243" s="338"/>
      <c r="K243" s="338"/>
      <c r="L243" s="338"/>
      <c r="M243" s="338"/>
      <c r="N243" s="338"/>
      <c r="O243" s="338"/>
      <c r="P243" s="338"/>
      <c r="Q243" s="339"/>
      <c r="R243" s="338"/>
      <c r="S243" s="338"/>
      <c r="T243" s="350"/>
      <c r="U243" s="530"/>
    </row>
    <row r="244" spans="1:21">
      <c r="A244" s="508"/>
      <c r="B244" s="971"/>
      <c r="C244" s="967"/>
      <c r="D244" s="335">
        <v>45893</v>
      </c>
      <c r="E244" s="340" t="s">
        <v>200</v>
      </c>
      <c r="F244" s="341"/>
      <c r="G244" s="342"/>
      <c r="H244" s="343"/>
      <c r="I244" s="342"/>
      <c r="J244" s="342"/>
      <c r="K244" s="342"/>
      <c r="L244" s="342"/>
      <c r="M244" s="342"/>
      <c r="N244" s="342"/>
      <c r="O244" s="342"/>
      <c r="P244" s="342"/>
      <c r="Q244" s="343"/>
      <c r="R244" s="342"/>
      <c r="S244" s="342"/>
      <c r="T244" s="351"/>
      <c r="U244" s="530"/>
    </row>
    <row r="245" spans="1:21">
      <c r="A245" s="508"/>
      <c r="B245" s="971"/>
      <c r="C245" s="968">
        <v>35</v>
      </c>
      <c r="D245" s="331">
        <v>45894</v>
      </c>
      <c r="E245" s="332" t="s">
        <v>194</v>
      </c>
      <c r="F245" s="333"/>
      <c r="G245" s="333"/>
      <c r="H245" s="334"/>
      <c r="I245" s="333"/>
      <c r="J245" s="333"/>
      <c r="K245" s="333"/>
      <c r="L245" s="333"/>
      <c r="M245" s="333"/>
      <c r="N245" s="333"/>
      <c r="O245" s="333"/>
      <c r="P245" s="333"/>
      <c r="Q245" s="334"/>
      <c r="R245" s="333"/>
      <c r="S245" s="333"/>
      <c r="T245" s="333"/>
      <c r="U245" s="530"/>
    </row>
    <row r="246" spans="1:21">
      <c r="A246" s="508"/>
      <c r="B246" s="971"/>
      <c r="C246" s="966"/>
      <c r="D246" s="331">
        <v>45895</v>
      </c>
      <c r="E246" s="332" t="s">
        <v>195</v>
      </c>
      <c r="F246" s="333"/>
      <c r="G246" s="333"/>
      <c r="H246" s="334"/>
      <c r="I246" s="333"/>
      <c r="J246" s="333"/>
      <c r="K246" s="333"/>
      <c r="L246" s="333"/>
      <c r="M246" s="333"/>
      <c r="N246" s="333"/>
      <c r="O246" s="333"/>
      <c r="P246" s="333"/>
      <c r="Q246" s="334"/>
      <c r="R246" s="333"/>
      <c r="S246" s="333"/>
      <c r="T246" s="333"/>
      <c r="U246" s="530"/>
    </row>
    <row r="247" spans="1:21">
      <c r="A247" s="508"/>
      <c r="B247" s="971"/>
      <c r="C247" s="966"/>
      <c r="D247" s="331">
        <v>45896</v>
      </c>
      <c r="E247" s="332" t="s">
        <v>196</v>
      </c>
      <c r="F247" s="333"/>
      <c r="G247" s="333"/>
      <c r="H247" s="334"/>
      <c r="I247" s="333"/>
      <c r="J247" s="333"/>
      <c r="K247" s="333"/>
      <c r="L247" s="333"/>
      <c r="M247" s="333"/>
      <c r="N247" s="333"/>
      <c r="O247" s="333"/>
      <c r="P247" s="333"/>
      <c r="Q247" s="334"/>
      <c r="R247" s="333"/>
      <c r="S247" s="333"/>
      <c r="T247" s="333"/>
      <c r="U247" s="530"/>
    </row>
    <row r="248" spans="1:21">
      <c r="A248" s="508"/>
      <c r="B248" s="971"/>
      <c r="C248" s="966"/>
      <c r="D248" s="331">
        <v>45897</v>
      </c>
      <c r="E248" s="332" t="s">
        <v>197</v>
      </c>
      <c r="F248" s="333"/>
      <c r="G248" s="333"/>
      <c r="H248" s="334"/>
      <c r="I248" s="333"/>
      <c r="J248" s="333"/>
      <c r="K248" s="333"/>
      <c r="L248" s="333"/>
      <c r="M248" s="333"/>
      <c r="N248" s="333"/>
      <c r="O248" s="333"/>
      <c r="P248" s="333"/>
      <c r="Q248" s="334"/>
      <c r="R248" s="333"/>
      <c r="S248" s="333"/>
      <c r="T248" s="333"/>
      <c r="U248" s="530"/>
    </row>
    <row r="249" spans="1:21">
      <c r="A249" s="508"/>
      <c r="B249" s="971"/>
      <c r="C249" s="966"/>
      <c r="D249" s="331">
        <v>45898</v>
      </c>
      <c r="E249" s="332" t="s">
        <v>198</v>
      </c>
      <c r="F249" s="333"/>
      <c r="G249" s="333"/>
      <c r="H249" s="334"/>
      <c r="I249" s="333"/>
      <c r="J249" s="333"/>
      <c r="K249" s="333"/>
      <c r="L249" s="333"/>
      <c r="M249" s="333"/>
      <c r="N249" s="333"/>
      <c r="O249" s="333"/>
      <c r="P249" s="333"/>
      <c r="Q249" s="334"/>
      <c r="R249" s="333"/>
      <c r="S249" s="333"/>
      <c r="T249" s="333"/>
      <c r="U249" s="530"/>
    </row>
    <row r="250" spans="1:21">
      <c r="A250" s="508"/>
      <c r="B250" s="971"/>
      <c r="C250" s="966"/>
      <c r="D250" s="335">
        <v>45899</v>
      </c>
      <c r="E250" s="340" t="s">
        <v>199</v>
      </c>
      <c r="F250" s="337"/>
      <c r="G250" s="338"/>
      <c r="H250" s="339"/>
      <c r="I250" s="338"/>
      <c r="J250" s="338"/>
      <c r="K250" s="338"/>
      <c r="L250" s="338"/>
      <c r="M250" s="338"/>
      <c r="N250" s="338"/>
      <c r="O250" s="338"/>
      <c r="P250" s="338"/>
      <c r="Q250" s="339"/>
      <c r="R250" s="338"/>
      <c r="S250" s="338"/>
      <c r="T250" s="350"/>
      <c r="U250" s="530"/>
    </row>
    <row r="251" spans="1:21">
      <c r="A251" s="508"/>
      <c r="B251" s="972"/>
      <c r="C251" s="967"/>
      <c r="D251" s="335">
        <v>45900</v>
      </c>
      <c r="E251" s="340" t="s">
        <v>200</v>
      </c>
      <c r="F251" s="341"/>
      <c r="G251" s="342"/>
      <c r="H251" s="343"/>
      <c r="I251" s="342"/>
      <c r="J251" s="342"/>
      <c r="K251" s="342"/>
      <c r="L251" s="342"/>
      <c r="M251" s="342"/>
      <c r="N251" s="342"/>
      <c r="O251" s="342"/>
      <c r="P251" s="342"/>
      <c r="Q251" s="343"/>
      <c r="R251" s="342"/>
      <c r="S251" s="342"/>
      <c r="T251" s="351"/>
      <c r="U251" s="530"/>
    </row>
    <row r="252" spans="1:21">
      <c r="A252" s="508"/>
      <c r="B252" s="970">
        <v>45901</v>
      </c>
      <c r="C252" s="968">
        <v>36</v>
      </c>
      <c r="D252" s="331">
        <v>45901</v>
      </c>
      <c r="E252" s="332" t="s">
        <v>194</v>
      </c>
      <c r="F252" s="333"/>
      <c r="G252" s="333"/>
      <c r="H252" s="334"/>
      <c r="I252" s="333"/>
      <c r="J252" s="333"/>
      <c r="K252" s="333"/>
      <c r="L252" s="333"/>
      <c r="M252" s="333"/>
      <c r="N252" s="333"/>
      <c r="O252" s="333"/>
      <c r="P252" s="333"/>
      <c r="Q252" s="334"/>
      <c r="R252" s="333"/>
      <c r="S252" s="333"/>
      <c r="T252" s="333"/>
      <c r="U252" s="530"/>
    </row>
    <row r="253" spans="1:21">
      <c r="A253" s="508"/>
      <c r="B253" s="971"/>
      <c r="C253" s="966"/>
      <c r="D253" s="331">
        <v>45902</v>
      </c>
      <c r="E253" s="332" t="s">
        <v>195</v>
      </c>
      <c r="F253" s="333"/>
      <c r="G253" s="333"/>
      <c r="H253" s="334"/>
      <c r="I253" s="333"/>
      <c r="J253" s="333"/>
      <c r="K253" s="333"/>
      <c r="L253" s="333"/>
      <c r="M253" s="333"/>
      <c r="N253" s="333"/>
      <c r="O253" s="333"/>
      <c r="P253" s="333"/>
      <c r="Q253" s="334"/>
      <c r="R253" s="333"/>
      <c r="S253" s="333"/>
      <c r="T253" s="333"/>
      <c r="U253" s="530"/>
    </row>
    <row r="254" spans="1:21">
      <c r="A254" s="508"/>
      <c r="B254" s="971"/>
      <c r="C254" s="966"/>
      <c r="D254" s="331">
        <v>45903</v>
      </c>
      <c r="E254" s="332" t="s">
        <v>196</v>
      </c>
      <c r="F254" s="333"/>
      <c r="G254" s="333"/>
      <c r="H254" s="334"/>
      <c r="I254" s="333"/>
      <c r="J254" s="333"/>
      <c r="K254" s="333"/>
      <c r="L254" s="333"/>
      <c r="M254" s="333"/>
      <c r="N254" s="333"/>
      <c r="O254" s="333"/>
      <c r="P254" s="333"/>
      <c r="Q254" s="334"/>
      <c r="R254" s="333"/>
      <c r="S254" s="333"/>
      <c r="T254" s="333"/>
      <c r="U254" s="530"/>
    </row>
    <row r="255" spans="1:21">
      <c r="A255" s="508"/>
      <c r="B255" s="971"/>
      <c r="C255" s="966"/>
      <c r="D255" s="331">
        <v>45904</v>
      </c>
      <c r="E255" s="332" t="s">
        <v>197</v>
      </c>
      <c r="F255" s="333"/>
      <c r="G255" s="333"/>
      <c r="H255" s="334"/>
      <c r="I255" s="333"/>
      <c r="J255" s="333"/>
      <c r="K255" s="333"/>
      <c r="L255" s="333"/>
      <c r="M255" s="333"/>
      <c r="N255" s="333"/>
      <c r="O255" s="333"/>
      <c r="P255" s="333"/>
      <c r="Q255" s="334"/>
      <c r="R255" s="333"/>
      <c r="S255" s="333"/>
      <c r="T255" s="333"/>
      <c r="U255" s="530"/>
    </row>
    <row r="256" spans="1:21">
      <c r="A256" s="508"/>
      <c r="B256" s="971"/>
      <c r="C256" s="966"/>
      <c r="D256" s="331">
        <v>45905</v>
      </c>
      <c r="E256" s="332" t="s">
        <v>198</v>
      </c>
      <c r="F256" s="333"/>
      <c r="G256" s="333"/>
      <c r="H256" s="334"/>
      <c r="I256" s="333"/>
      <c r="J256" s="333"/>
      <c r="K256" s="333"/>
      <c r="L256" s="333"/>
      <c r="M256" s="333"/>
      <c r="N256" s="333"/>
      <c r="O256" s="333"/>
      <c r="P256" s="333"/>
      <c r="Q256" s="334"/>
      <c r="R256" s="333"/>
      <c r="S256" s="333"/>
      <c r="T256" s="333"/>
      <c r="U256" s="530"/>
    </row>
    <row r="257" spans="1:21">
      <c r="A257" s="508"/>
      <c r="B257" s="971"/>
      <c r="C257" s="966"/>
      <c r="D257" s="335">
        <v>45906</v>
      </c>
      <c r="E257" s="340" t="s">
        <v>199</v>
      </c>
      <c r="F257" s="337"/>
      <c r="G257" s="338"/>
      <c r="H257" s="339"/>
      <c r="I257" s="338"/>
      <c r="J257" s="338"/>
      <c r="K257" s="338"/>
      <c r="L257" s="338"/>
      <c r="M257" s="338"/>
      <c r="N257" s="338"/>
      <c r="O257" s="338"/>
      <c r="P257" s="338"/>
      <c r="Q257" s="339"/>
      <c r="R257" s="338"/>
      <c r="S257" s="338"/>
      <c r="T257" s="350"/>
      <c r="U257" s="530"/>
    </row>
    <row r="258" spans="1:21">
      <c r="A258" s="508"/>
      <c r="B258" s="971"/>
      <c r="C258" s="967"/>
      <c r="D258" s="335">
        <v>45907</v>
      </c>
      <c r="E258" s="340" t="s">
        <v>200</v>
      </c>
      <c r="F258" s="341"/>
      <c r="G258" s="342"/>
      <c r="H258" s="343"/>
      <c r="I258" s="342"/>
      <c r="J258" s="342"/>
      <c r="K258" s="342"/>
      <c r="L258" s="342"/>
      <c r="M258" s="342"/>
      <c r="N258" s="342"/>
      <c r="O258" s="342"/>
      <c r="P258" s="342"/>
      <c r="Q258" s="343"/>
      <c r="R258" s="342"/>
      <c r="S258" s="342"/>
      <c r="T258" s="351"/>
      <c r="U258" s="530"/>
    </row>
    <row r="259" spans="1:21">
      <c r="A259" s="508"/>
      <c r="B259" s="971"/>
      <c r="C259" s="968">
        <v>37</v>
      </c>
      <c r="D259" s="331">
        <v>45908</v>
      </c>
      <c r="E259" s="332" t="s">
        <v>194</v>
      </c>
      <c r="F259" s="333"/>
      <c r="G259" s="333"/>
      <c r="H259" s="334"/>
      <c r="I259" s="333"/>
      <c r="J259" s="333"/>
      <c r="K259" s="333"/>
      <c r="L259" s="333"/>
      <c r="M259" s="333"/>
      <c r="N259" s="333"/>
      <c r="O259" s="333"/>
      <c r="P259" s="333"/>
      <c r="Q259" s="334"/>
      <c r="R259" s="333"/>
      <c r="S259" s="333"/>
      <c r="T259" s="333"/>
      <c r="U259" s="530"/>
    </row>
    <row r="260" spans="1:21">
      <c r="A260" s="508"/>
      <c r="B260" s="971"/>
      <c r="C260" s="966"/>
      <c r="D260" s="331">
        <v>45909</v>
      </c>
      <c r="E260" s="332" t="s">
        <v>195</v>
      </c>
      <c r="F260" s="333"/>
      <c r="G260" s="333"/>
      <c r="H260" s="334"/>
      <c r="I260" s="333"/>
      <c r="J260" s="333"/>
      <c r="K260" s="333"/>
      <c r="L260" s="333"/>
      <c r="M260" s="333"/>
      <c r="N260" s="333"/>
      <c r="O260" s="333"/>
      <c r="P260" s="333"/>
      <c r="Q260" s="334"/>
      <c r="R260" s="333"/>
      <c r="S260" s="333"/>
      <c r="T260" s="333"/>
      <c r="U260" s="530"/>
    </row>
    <row r="261" spans="1:21">
      <c r="A261" s="508"/>
      <c r="B261" s="971"/>
      <c r="C261" s="966"/>
      <c r="D261" s="331">
        <v>45910</v>
      </c>
      <c r="E261" s="332" t="s">
        <v>196</v>
      </c>
      <c r="F261" s="333"/>
      <c r="G261" s="333"/>
      <c r="H261" s="334"/>
      <c r="I261" s="333"/>
      <c r="J261" s="333"/>
      <c r="K261" s="333"/>
      <c r="L261" s="333"/>
      <c r="M261" s="333"/>
      <c r="N261" s="333"/>
      <c r="O261" s="333"/>
      <c r="P261" s="333"/>
      <c r="Q261" s="334"/>
      <c r="R261" s="333"/>
      <c r="S261" s="333"/>
      <c r="T261" s="333"/>
      <c r="U261" s="530"/>
    </row>
    <row r="262" spans="1:21">
      <c r="A262" s="508"/>
      <c r="B262" s="971"/>
      <c r="C262" s="966"/>
      <c r="D262" s="331">
        <v>45911</v>
      </c>
      <c r="E262" s="332" t="s">
        <v>197</v>
      </c>
      <c r="F262" s="333"/>
      <c r="G262" s="333"/>
      <c r="H262" s="334"/>
      <c r="I262" s="333"/>
      <c r="J262" s="333"/>
      <c r="K262" s="333"/>
      <c r="L262" s="333"/>
      <c r="M262" s="333"/>
      <c r="N262" s="333"/>
      <c r="O262" s="333"/>
      <c r="P262" s="333"/>
      <c r="Q262" s="334"/>
      <c r="R262" s="333"/>
      <c r="S262" s="333"/>
      <c r="T262" s="333"/>
      <c r="U262" s="530"/>
    </row>
    <row r="263" spans="1:21">
      <c r="A263" s="508"/>
      <c r="B263" s="971"/>
      <c r="C263" s="966"/>
      <c r="D263" s="331">
        <v>45912</v>
      </c>
      <c r="E263" s="332" t="s">
        <v>198</v>
      </c>
      <c r="F263" s="333"/>
      <c r="G263" s="333"/>
      <c r="H263" s="334"/>
      <c r="I263" s="333"/>
      <c r="J263" s="333"/>
      <c r="K263" s="333"/>
      <c r="L263" s="333"/>
      <c r="M263" s="333"/>
      <c r="N263" s="333"/>
      <c r="O263" s="333"/>
      <c r="P263" s="333"/>
      <c r="Q263" s="334"/>
      <c r="R263" s="333"/>
      <c r="S263" s="333"/>
      <c r="T263" s="333"/>
      <c r="U263" s="530"/>
    </row>
    <row r="264" spans="1:21">
      <c r="A264" s="508"/>
      <c r="B264" s="971"/>
      <c r="C264" s="966"/>
      <c r="D264" s="335">
        <v>45913</v>
      </c>
      <c r="E264" s="340" t="s">
        <v>199</v>
      </c>
      <c r="F264" s="337"/>
      <c r="G264" s="338"/>
      <c r="H264" s="339"/>
      <c r="I264" s="338"/>
      <c r="J264" s="338"/>
      <c r="K264" s="338"/>
      <c r="L264" s="338"/>
      <c r="M264" s="338"/>
      <c r="N264" s="338"/>
      <c r="O264" s="338"/>
      <c r="P264" s="338"/>
      <c r="Q264" s="339"/>
      <c r="R264" s="338"/>
      <c r="S264" s="338"/>
      <c r="T264" s="350"/>
      <c r="U264" s="530"/>
    </row>
    <row r="265" spans="1:21" ht="15" customHeight="1">
      <c r="A265" s="508"/>
      <c r="B265" s="971"/>
      <c r="C265" s="967"/>
      <c r="D265" s="335">
        <v>45914</v>
      </c>
      <c r="E265" s="340" t="s">
        <v>200</v>
      </c>
      <c r="F265" s="341"/>
      <c r="G265" s="342"/>
      <c r="H265" s="343"/>
      <c r="I265" s="342"/>
      <c r="J265" s="342"/>
      <c r="K265" s="342"/>
      <c r="L265" s="342"/>
      <c r="M265" s="342"/>
      <c r="N265" s="342"/>
      <c r="O265" s="342"/>
      <c r="P265" s="342"/>
      <c r="Q265" s="343"/>
      <c r="R265" s="342"/>
      <c r="S265" s="342"/>
      <c r="T265" s="351"/>
      <c r="U265" s="530"/>
    </row>
    <row r="266" spans="1:21">
      <c r="A266" s="508"/>
      <c r="B266" s="971"/>
      <c r="C266" s="968">
        <v>38</v>
      </c>
      <c r="D266" s="331">
        <v>45915</v>
      </c>
      <c r="E266" s="332" t="s">
        <v>194</v>
      </c>
      <c r="F266" s="333"/>
      <c r="G266" s="333"/>
      <c r="H266" s="334"/>
      <c r="I266" s="333"/>
      <c r="J266" s="333"/>
      <c r="K266" s="333"/>
      <c r="L266" s="333"/>
      <c r="M266" s="333"/>
      <c r="N266" s="333"/>
      <c r="O266" s="333"/>
      <c r="P266" s="333"/>
      <c r="Q266" s="334"/>
      <c r="R266" s="333"/>
      <c r="S266" s="333"/>
      <c r="T266" s="333"/>
      <c r="U266" s="530"/>
    </row>
    <row r="267" spans="1:21">
      <c r="A267" s="508"/>
      <c r="B267" s="971"/>
      <c r="C267" s="966"/>
      <c r="D267" s="331">
        <v>45916</v>
      </c>
      <c r="E267" s="332" t="s">
        <v>195</v>
      </c>
      <c r="F267" s="333"/>
      <c r="G267" s="333"/>
      <c r="H267" s="334"/>
      <c r="I267" s="333"/>
      <c r="J267" s="333"/>
      <c r="K267" s="333"/>
      <c r="L267" s="333"/>
      <c r="M267" s="333"/>
      <c r="N267" s="333"/>
      <c r="O267" s="333"/>
      <c r="P267" s="333"/>
      <c r="Q267" s="334"/>
      <c r="R267" s="333"/>
      <c r="S267" s="333"/>
      <c r="T267" s="333"/>
      <c r="U267" s="530"/>
    </row>
    <row r="268" spans="1:21">
      <c r="A268" s="508"/>
      <c r="B268" s="971"/>
      <c r="C268" s="966"/>
      <c r="D268" s="331">
        <v>45917</v>
      </c>
      <c r="E268" s="332" t="s">
        <v>196</v>
      </c>
      <c r="F268" s="333"/>
      <c r="G268" s="333"/>
      <c r="H268" s="334"/>
      <c r="I268" s="333"/>
      <c r="J268" s="333"/>
      <c r="K268" s="333"/>
      <c r="L268" s="333"/>
      <c r="M268" s="333"/>
      <c r="N268" s="333"/>
      <c r="O268" s="333"/>
      <c r="P268" s="333"/>
      <c r="Q268" s="334"/>
      <c r="R268" s="333"/>
      <c r="S268" s="333"/>
      <c r="T268" s="333"/>
      <c r="U268" s="530"/>
    </row>
    <row r="269" spans="1:21">
      <c r="A269" s="508"/>
      <c r="B269" s="971"/>
      <c r="C269" s="966"/>
      <c r="D269" s="331">
        <v>45918</v>
      </c>
      <c r="E269" s="332" t="s">
        <v>197</v>
      </c>
      <c r="F269" s="333"/>
      <c r="G269" s="333"/>
      <c r="H269" s="334"/>
      <c r="I269" s="333"/>
      <c r="J269" s="333"/>
      <c r="K269" s="333"/>
      <c r="L269" s="333"/>
      <c r="M269" s="333"/>
      <c r="N269" s="333"/>
      <c r="O269" s="333"/>
      <c r="P269" s="333"/>
      <c r="Q269" s="334"/>
      <c r="R269" s="333"/>
      <c r="S269" s="333"/>
      <c r="T269" s="333"/>
      <c r="U269" s="530"/>
    </row>
    <row r="270" spans="1:21">
      <c r="A270" s="508"/>
      <c r="B270" s="971"/>
      <c r="C270" s="966"/>
      <c r="D270" s="331">
        <v>45919</v>
      </c>
      <c r="E270" s="332" t="s">
        <v>198</v>
      </c>
      <c r="F270" s="333"/>
      <c r="G270" s="333"/>
      <c r="H270" s="334"/>
      <c r="I270" s="333"/>
      <c r="J270" s="333"/>
      <c r="K270" s="333"/>
      <c r="L270" s="333"/>
      <c r="M270" s="333"/>
      <c r="N270" s="333"/>
      <c r="O270" s="333"/>
      <c r="P270" s="333"/>
      <c r="Q270" s="334"/>
      <c r="R270" s="333"/>
      <c r="S270" s="333"/>
      <c r="T270" s="333"/>
      <c r="U270" s="530"/>
    </row>
    <row r="271" spans="1:21">
      <c r="A271" s="508"/>
      <c r="B271" s="971"/>
      <c r="C271" s="966"/>
      <c r="D271" s="335">
        <v>45920</v>
      </c>
      <c r="E271" s="340" t="s">
        <v>199</v>
      </c>
      <c r="F271" s="337"/>
      <c r="G271" s="338"/>
      <c r="H271" s="339"/>
      <c r="I271" s="338"/>
      <c r="J271" s="338"/>
      <c r="K271" s="338"/>
      <c r="L271" s="338"/>
      <c r="M271" s="338"/>
      <c r="N271" s="338"/>
      <c r="O271" s="338"/>
      <c r="P271" s="338"/>
      <c r="Q271" s="339"/>
      <c r="R271" s="338"/>
      <c r="S271" s="338"/>
      <c r="T271" s="350"/>
      <c r="U271" s="530"/>
    </row>
    <row r="272" spans="1:21" ht="15" customHeight="1">
      <c r="A272" s="508"/>
      <c r="B272" s="971"/>
      <c r="C272" s="967"/>
      <c r="D272" s="335">
        <v>45921</v>
      </c>
      <c r="E272" s="340" t="s">
        <v>200</v>
      </c>
      <c r="F272" s="341"/>
      <c r="G272" s="342"/>
      <c r="H272" s="343"/>
      <c r="I272" s="342"/>
      <c r="J272" s="342"/>
      <c r="K272" s="342"/>
      <c r="L272" s="342"/>
      <c r="M272" s="342"/>
      <c r="N272" s="342"/>
      <c r="O272" s="342"/>
      <c r="P272" s="342"/>
      <c r="Q272" s="343"/>
      <c r="R272" s="342"/>
      <c r="S272" s="342"/>
      <c r="T272" s="351"/>
      <c r="U272" s="530"/>
    </row>
    <row r="273" spans="1:21">
      <c r="A273" s="508"/>
      <c r="B273" s="971"/>
      <c r="C273" s="968">
        <v>39</v>
      </c>
      <c r="D273" s="331">
        <v>45922</v>
      </c>
      <c r="E273" s="332" t="s">
        <v>194</v>
      </c>
      <c r="F273" s="333"/>
      <c r="G273" s="333"/>
      <c r="H273" s="334"/>
      <c r="I273" s="333"/>
      <c r="J273" s="333"/>
      <c r="K273" s="333"/>
      <c r="L273" s="333"/>
      <c r="M273" s="333"/>
      <c r="N273" s="333"/>
      <c r="O273" s="333"/>
      <c r="P273" s="333"/>
      <c r="Q273" s="334"/>
      <c r="R273" s="333"/>
      <c r="S273" s="333"/>
      <c r="T273" s="333"/>
      <c r="U273" s="530"/>
    </row>
    <row r="274" spans="1:21">
      <c r="A274" s="508"/>
      <c r="B274" s="971"/>
      <c r="C274" s="966"/>
      <c r="D274" s="331">
        <v>45923</v>
      </c>
      <c r="E274" s="332" t="s">
        <v>195</v>
      </c>
      <c r="F274" s="333"/>
      <c r="G274" s="333"/>
      <c r="H274" s="334"/>
      <c r="I274" s="333"/>
      <c r="J274" s="333"/>
      <c r="K274" s="333"/>
      <c r="L274" s="333"/>
      <c r="M274" s="333"/>
      <c r="N274" s="333"/>
      <c r="O274" s="333"/>
      <c r="P274" s="333"/>
      <c r="Q274" s="334"/>
      <c r="R274" s="333"/>
      <c r="S274" s="333"/>
      <c r="T274" s="333"/>
      <c r="U274" s="530"/>
    </row>
    <row r="275" spans="1:21">
      <c r="A275" s="508"/>
      <c r="B275" s="971"/>
      <c r="C275" s="966"/>
      <c r="D275" s="331">
        <v>45924</v>
      </c>
      <c r="E275" s="332" t="s">
        <v>196</v>
      </c>
      <c r="F275" s="333"/>
      <c r="G275" s="333"/>
      <c r="H275" s="334"/>
      <c r="I275" s="333"/>
      <c r="J275" s="333"/>
      <c r="K275" s="333"/>
      <c r="L275" s="333"/>
      <c r="M275" s="333"/>
      <c r="N275" s="333"/>
      <c r="O275" s="333"/>
      <c r="P275" s="333"/>
      <c r="Q275" s="334"/>
      <c r="R275" s="333"/>
      <c r="S275" s="333"/>
      <c r="T275" s="333"/>
      <c r="U275" s="530"/>
    </row>
    <row r="276" spans="1:21">
      <c r="A276" s="508"/>
      <c r="B276" s="971"/>
      <c r="C276" s="966"/>
      <c r="D276" s="331">
        <v>45925</v>
      </c>
      <c r="E276" s="332" t="s">
        <v>197</v>
      </c>
      <c r="F276" s="333"/>
      <c r="G276" s="333"/>
      <c r="H276" s="334"/>
      <c r="I276" s="333"/>
      <c r="J276" s="333"/>
      <c r="K276" s="333"/>
      <c r="L276" s="333"/>
      <c r="M276" s="333"/>
      <c r="N276" s="333"/>
      <c r="O276" s="333"/>
      <c r="P276" s="333"/>
      <c r="Q276" s="334"/>
      <c r="R276" s="333"/>
      <c r="S276" s="333"/>
      <c r="T276" s="333"/>
      <c r="U276" s="530"/>
    </row>
    <row r="277" spans="1:21">
      <c r="A277" s="508"/>
      <c r="B277" s="971"/>
      <c r="C277" s="966"/>
      <c r="D277" s="331">
        <v>45926</v>
      </c>
      <c r="E277" s="332" t="s">
        <v>198</v>
      </c>
      <c r="F277" s="333"/>
      <c r="G277" s="333"/>
      <c r="H277" s="334"/>
      <c r="I277" s="333"/>
      <c r="J277" s="333"/>
      <c r="K277" s="333"/>
      <c r="L277" s="333"/>
      <c r="M277" s="333"/>
      <c r="N277" s="333"/>
      <c r="O277" s="333"/>
      <c r="P277" s="333"/>
      <c r="Q277" s="334"/>
      <c r="R277" s="333"/>
      <c r="S277" s="333"/>
      <c r="T277" s="333"/>
      <c r="U277" s="530"/>
    </row>
    <row r="278" spans="1:21">
      <c r="A278" s="508"/>
      <c r="B278" s="971"/>
      <c r="C278" s="966"/>
      <c r="D278" s="335">
        <v>45927</v>
      </c>
      <c r="E278" s="340" t="s">
        <v>199</v>
      </c>
      <c r="F278" s="337"/>
      <c r="G278" s="338"/>
      <c r="H278" s="339"/>
      <c r="I278" s="338"/>
      <c r="J278" s="338"/>
      <c r="K278" s="338"/>
      <c r="L278" s="338"/>
      <c r="M278" s="338"/>
      <c r="N278" s="338"/>
      <c r="O278" s="338"/>
      <c r="P278" s="338"/>
      <c r="Q278" s="339"/>
      <c r="R278" s="338"/>
      <c r="S278" s="338"/>
      <c r="T278" s="350"/>
      <c r="U278" s="530"/>
    </row>
    <row r="279" spans="1:21" ht="15" customHeight="1">
      <c r="A279" s="508"/>
      <c r="B279" s="971"/>
      <c r="C279" s="967"/>
      <c r="D279" s="335">
        <v>45928</v>
      </c>
      <c r="E279" s="340" t="s">
        <v>200</v>
      </c>
      <c r="F279" s="341"/>
      <c r="G279" s="342"/>
      <c r="H279" s="343"/>
      <c r="I279" s="342"/>
      <c r="J279" s="342"/>
      <c r="K279" s="342"/>
      <c r="L279" s="342"/>
      <c r="M279" s="342"/>
      <c r="N279" s="342"/>
      <c r="O279" s="342"/>
      <c r="P279" s="342"/>
      <c r="Q279" s="343"/>
      <c r="R279" s="342"/>
      <c r="S279" s="342"/>
      <c r="T279" s="351"/>
      <c r="U279" s="530"/>
    </row>
    <row r="280" spans="1:21">
      <c r="A280" s="508"/>
      <c r="B280" s="971"/>
      <c r="C280" s="968">
        <v>40</v>
      </c>
      <c r="D280" s="331">
        <v>45929</v>
      </c>
      <c r="E280" s="332" t="s">
        <v>194</v>
      </c>
      <c r="F280" s="333"/>
      <c r="G280" s="333"/>
      <c r="H280" s="334"/>
      <c r="I280" s="333"/>
      <c r="J280" s="333"/>
      <c r="K280" s="333"/>
      <c r="L280" s="333"/>
      <c r="M280" s="333"/>
      <c r="N280" s="333"/>
      <c r="O280" s="333"/>
      <c r="P280" s="333"/>
      <c r="Q280" s="334"/>
      <c r="R280" s="333"/>
      <c r="S280" s="333"/>
      <c r="T280" s="333"/>
      <c r="U280" s="530"/>
    </row>
    <row r="281" spans="1:21">
      <c r="A281" s="508"/>
      <c r="B281" s="972"/>
      <c r="C281" s="966"/>
      <c r="D281" s="331">
        <v>45930</v>
      </c>
      <c r="E281" s="332" t="s">
        <v>195</v>
      </c>
      <c r="F281" s="333"/>
      <c r="G281" s="333"/>
      <c r="H281" s="334"/>
      <c r="I281" s="333"/>
      <c r="J281" s="333"/>
      <c r="K281" s="333"/>
      <c r="L281" s="333"/>
      <c r="M281" s="333"/>
      <c r="N281" s="333"/>
      <c r="O281" s="333"/>
      <c r="P281" s="333"/>
      <c r="Q281" s="334"/>
      <c r="R281" s="333"/>
      <c r="S281" s="333"/>
      <c r="T281" s="333"/>
      <c r="U281" s="530"/>
    </row>
    <row r="282" spans="1:21">
      <c r="A282" s="508"/>
      <c r="B282" s="970">
        <v>45931</v>
      </c>
      <c r="C282" s="966"/>
      <c r="D282" s="331">
        <v>45931</v>
      </c>
      <c r="E282" s="332" t="s">
        <v>196</v>
      </c>
      <c r="F282" s="333"/>
      <c r="G282" s="333"/>
      <c r="H282" s="334"/>
      <c r="I282" s="333"/>
      <c r="J282" s="333"/>
      <c r="K282" s="333"/>
      <c r="L282" s="333"/>
      <c r="M282" s="333"/>
      <c r="N282" s="333"/>
      <c r="O282" s="333"/>
      <c r="P282" s="333"/>
      <c r="Q282" s="334"/>
      <c r="R282" s="333"/>
      <c r="S282" s="333"/>
      <c r="T282" s="333"/>
      <c r="U282" s="530"/>
    </row>
    <row r="283" spans="1:21">
      <c r="A283" s="508"/>
      <c r="B283" s="971"/>
      <c r="C283" s="966"/>
      <c r="D283" s="331">
        <v>45932</v>
      </c>
      <c r="E283" s="332" t="s">
        <v>197</v>
      </c>
      <c r="F283" s="333"/>
      <c r="G283" s="333"/>
      <c r="H283" s="334"/>
      <c r="I283" s="333"/>
      <c r="J283" s="333"/>
      <c r="K283" s="333"/>
      <c r="L283" s="333"/>
      <c r="M283" s="333"/>
      <c r="N283" s="333"/>
      <c r="O283" s="333"/>
      <c r="P283" s="333"/>
      <c r="Q283" s="334"/>
      <c r="R283" s="333"/>
      <c r="S283" s="333"/>
      <c r="T283" s="333"/>
      <c r="U283" s="530"/>
    </row>
    <row r="284" spans="1:21">
      <c r="A284" s="508"/>
      <c r="B284" s="971"/>
      <c r="C284" s="966"/>
      <c r="D284" s="331">
        <v>45933</v>
      </c>
      <c r="E284" s="332" t="s">
        <v>198</v>
      </c>
      <c r="F284" s="333"/>
      <c r="G284" s="333"/>
      <c r="H284" s="334"/>
      <c r="I284" s="333"/>
      <c r="J284" s="333"/>
      <c r="K284" s="333"/>
      <c r="L284" s="333"/>
      <c r="M284" s="333"/>
      <c r="N284" s="333"/>
      <c r="O284" s="333"/>
      <c r="P284" s="333"/>
      <c r="Q284" s="334"/>
      <c r="R284" s="333"/>
      <c r="S284" s="333"/>
      <c r="T284" s="333"/>
      <c r="U284" s="530"/>
    </row>
    <row r="285" spans="1:21">
      <c r="A285" s="508"/>
      <c r="B285" s="971"/>
      <c r="C285" s="966"/>
      <c r="D285" s="335">
        <v>45934</v>
      </c>
      <c r="E285" s="340" t="s">
        <v>199</v>
      </c>
      <c r="F285" s="337"/>
      <c r="G285" s="338"/>
      <c r="H285" s="339"/>
      <c r="I285" s="338"/>
      <c r="J285" s="338"/>
      <c r="K285" s="338"/>
      <c r="L285" s="338"/>
      <c r="M285" s="338"/>
      <c r="N285" s="338"/>
      <c r="O285" s="338"/>
      <c r="P285" s="338"/>
      <c r="Q285" s="339"/>
      <c r="R285" s="338"/>
      <c r="S285" s="338"/>
      <c r="T285" s="350"/>
      <c r="U285" s="530"/>
    </row>
    <row r="286" spans="1:21" ht="15" customHeight="1">
      <c r="A286" s="508"/>
      <c r="B286" s="971"/>
      <c r="C286" s="967"/>
      <c r="D286" s="335">
        <v>45935</v>
      </c>
      <c r="E286" s="340" t="s">
        <v>200</v>
      </c>
      <c r="F286" s="341"/>
      <c r="G286" s="342"/>
      <c r="H286" s="343"/>
      <c r="I286" s="342"/>
      <c r="J286" s="342"/>
      <c r="K286" s="342"/>
      <c r="L286" s="342"/>
      <c r="M286" s="342"/>
      <c r="N286" s="342"/>
      <c r="O286" s="342"/>
      <c r="P286" s="342"/>
      <c r="Q286" s="343"/>
      <c r="R286" s="342"/>
      <c r="S286" s="342"/>
      <c r="T286" s="351"/>
      <c r="U286" s="530"/>
    </row>
    <row r="287" spans="1:21">
      <c r="A287" s="508"/>
      <c r="B287" s="971"/>
      <c r="C287" s="968">
        <v>41</v>
      </c>
      <c r="D287" s="331">
        <v>45936</v>
      </c>
      <c r="E287" s="332" t="s">
        <v>194</v>
      </c>
      <c r="F287" s="333"/>
      <c r="G287" s="333"/>
      <c r="H287" s="334"/>
      <c r="I287" s="333"/>
      <c r="J287" s="333"/>
      <c r="K287" s="333"/>
      <c r="L287" s="333"/>
      <c r="M287" s="333"/>
      <c r="N287" s="333"/>
      <c r="O287" s="333"/>
      <c r="P287" s="333"/>
      <c r="Q287" s="334"/>
      <c r="R287" s="333"/>
      <c r="S287" s="333"/>
      <c r="T287" s="333"/>
      <c r="U287" s="530"/>
    </row>
    <row r="288" spans="1:21">
      <c r="A288" s="508"/>
      <c r="B288" s="971"/>
      <c r="C288" s="966"/>
      <c r="D288" s="331">
        <v>45937</v>
      </c>
      <c r="E288" s="332" t="s">
        <v>195</v>
      </c>
      <c r="F288" s="333"/>
      <c r="G288" s="333"/>
      <c r="H288" s="334"/>
      <c r="I288" s="333"/>
      <c r="J288" s="333"/>
      <c r="K288" s="333"/>
      <c r="L288" s="333"/>
      <c r="M288" s="333"/>
      <c r="N288" s="333"/>
      <c r="O288" s="333"/>
      <c r="P288" s="333"/>
      <c r="Q288" s="334"/>
      <c r="R288" s="333"/>
      <c r="S288" s="333"/>
      <c r="T288" s="333"/>
      <c r="U288" s="530"/>
    </row>
    <row r="289" spans="1:21" ht="15" customHeight="1">
      <c r="A289" s="508"/>
      <c r="B289" s="971"/>
      <c r="C289" s="966"/>
      <c r="D289" s="524">
        <v>45938</v>
      </c>
      <c r="E289" s="344" t="s">
        <v>196</v>
      </c>
      <c r="F289" s="333"/>
      <c r="G289" s="333"/>
      <c r="H289" s="334"/>
      <c r="I289" s="333"/>
      <c r="J289" s="333"/>
      <c r="K289" s="333"/>
      <c r="L289" s="333"/>
      <c r="M289" s="333"/>
      <c r="N289" s="333"/>
      <c r="O289" s="333"/>
      <c r="P289" s="333"/>
      <c r="Q289" s="334"/>
      <c r="R289" s="333"/>
      <c r="S289" s="333"/>
      <c r="T289" s="333"/>
      <c r="U289" s="530"/>
    </row>
    <row r="290" spans="1:21" ht="15" customHeight="1">
      <c r="A290" s="508"/>
      <c r="B290" s="971"/>
      <c r="C290" s="966"/>
      <c r="D290" s="335">
        <v>45939</v>
      </c>
      <c r="E290" s="340" t="s">
        <v>197</v>
      </c>
      <c r="F290" s="514"/>
      <c r="G290" s="514"/>
      <c r="H290" s="515"/>
      <c r="I290" s="514"/>
      <c r="J290" s="514"/>
      <c r="K290" s="514"/>
      <c r="L290" s="514"/>
      <c r="M290" s="514"/>
      <c r="N290" s="514"/>
      <c r="O290" s="514"/>
      <c r="P290" s="514"/>
      <c r="Q290" s="515"/>
      <c r="R290" s="514"/>
      <c r="S290" s="514"/>
      <c r="T290" s="516"/>
      <c r="U290" s="531"/>
    </row>
    <row r="291" spans="1:21">
      <c r="A291" s="508"/>
      <c r="B291" s="971"/>
      <c r="C291" s="966"/>
      <c r="D291" s="501">
        <v>45940</v>
      </c>
      <c r="E291" s="525" t="s">
        <v>198</v>
      </c>
      <c r="F291" s="333"/>
      <c r="G291" s="333"/>
      <c r="H291" s="334"/>
      <c r="I291" s="333"/>
      <c r="J291" s="333"/>
      <c r="K291" s="333"/>
      <c r="L291" s="333"/>
      <c r="M291" s="333"/>
      <c r="N291" s="333"/>
      <c r="O291" s="333"/>
      <c r="P291" s="333"/>
      <c r="Q291" s="334"/>
      <c r="R291" s="333"/>
      <c r="S291" s="333"/>
      <c r="T291" s="333"/>
      <c r="U291" s="530"/>
    </row>
    <row r="292" spans="1:21">
      <c r="A292" s="508"/>
      <c r="B292" s="971"/>
      <c r="C292" s="966"/>
      <c r="D292" s="335">
        <v>45941</v>
      </c>
      <c r="E292" s="340" t="s">
        <v>199</v>
      </c>
      <c r="F292" s="337"/>
      <c r="G292" s="338"/>
      <c r="H292" s="339"/>
      <c r="I292" s="338"/>
      <c r="J292" s="338"/>
      <c r="K292" s="338"/>
      <c r="L292" s="338"/>
      <c r="M292" s="338"/>
      <c r="N292" s="338"/>
      <c r="O292" s="338"/>
      <c r="P292" s="338"/>
      <c r="Q292" s="339"/>
      <c r="R292" s="338"/>
      <c r="S292" s="338"/>
      <c r="T292" s="350"/>
      <c r="U292" s="530"/>
    </row>
    <row r="293" spans="1:21" ht="15" customHeight="1">
      <c r="A293" s="508"/>
      <c r="B293" s="971"/>
      <c r="C293" s="967"/>
      <c r="D293" s="335">
        <v>45942</v>
      </c>
      <c r="E293" s="340" t="s">
        <v>200</v>
      </c>
      <c r="F293" s="341"/>
      <c r="G293" s="342"/>
      <c r="H293" s="343"/>
      <c r="I293" s="342"/>
      <c r="J293" s="342"/>
      <c r="K293" s="342"/>
      <c r="L293" s="342"/>
      <c r="M293" s="342"/>
      <c r="N293" s="342"/>
      <c r="O293" s="342"/>
      <c r="P293" s="342"/>
      <c r="Q293" s="343"/>
      <c r="R293" s="342"/>
      <c r="S293" s="342"/>
      <c r="T293" s="351"/>
      <c r="U293" s="530"/>
    </row>
    <row r="294" spans="1:21">
      <c r="A294" s="508"/>
      <c r="B294" s="971"/>
      <c r="C294" s="968">
        <v>42</v>
      </c>
      <c r="D294" s="331">
        <v>45943</v>
      </c>
      <c r="E294" s="332" t="s">
        <v>194</v>
      </c>
      <c r="F294" s="333"/>
      <c r="G294" s="333"/>
      <c r="H294" s="334"/>
      <c r="I294" s="333"/>
      <c r="J294" s="333"/>
      <c r="K294" s="333"/>
      <c r="L294" s="333"/>
      <c r="M294" s="333"/>
      <c r="N294" s="333"/>
      <c r="O294" s="333"/>
      <c r="P294" s="333"/>
      <c r="Q294" s="334"/>
      <c r="R294" s="333"/>
      <c r="S294" s="333"/>
      <c r="T294" s="333"/>
      <c r="U294" s="530"/>
    </row>
    <row r="295" spans="1:21" ht="15" customHeight="1">
      <c r="A295" s="508"/>
      <c r="B295" s="971"/>
      <c r="C295" s="966"/>
      <c r="D295" s="331">
        <v>45944</v>
      </c>
      <c r="E295" s="332" t="s">
        <v>195</v>
      </c>
      <c r="F295" s="333"/>
      <c r="G295" s="333"/>
      <c r="H295" s="334"/>
      <c r="I295" s="333"/>
      <c r="J295" s="333"/>
      <c r="K295" s="333"/>
      <c r="L295" s="333"/>
      <c r="M295" s="333"/>
      <c r="N295" s="333"/>
      <c r="O295" s="333"/>
      <c r="P295" s="333"/>
      <c r="Q295" s="334"/>
      <c r="R295" s="333"/>
      <c r="S295" s="333"/>
      <c r="T295" s="333"/>
      <c r="U295" s="530"/>
    </row>
    <row r="296" spans="1:21" ht="15" customHeight="1">
      <c r="A296" s="508"/>
      <c r="B296" s="971"/>
      <c r="C296" s="966"/>
      <c r="D296" s="331">
        <v>45945</v>
      </c>
      <c r="E296" s="332" t="s">
        <v>196</v>
      </c>
      <c r="F296" s="333"/>
      <c r="G296" s="333"/>
      <c r="H296" s="334"/>
      <c r="I296" s="333"/>
      <c r="J296" s="333"/>
      <c r="K296" s="333"/>
      <c r="L296" s="333"/>
      <c r="M296" s="333"/>
      <c r="N296" s="333"/>
      <c r="O296" s="333"/>
      <c r="P296" s="333"/>
      <c r="Q296" s="334"/>
      <c r="R296" s="333"/>
      <c r="S296" s="333"/>
      <c r="T296" s="333"/>
      <c r="U296" s="530"/>
    </row>
    <row r="297" spans="1:21" ht="15" customHeight="1">
      <c r="A297" s="508"/>
      <c r="B297" s="971"/>
      <c r="C297" s="966"/>
      <c r="D297" s="331">
        <v>45946</v>
      </c>
      <c r="E297" s="332" t="s">
        <v>197</v>
      </c>
      <c r="F297" s="333"/>
      <c r="G297" s="333"/>
      <c r="H297" s="334"/>
      <c r="I297" s="333"/>
      <c r="J297" s="333"/>
      <c r="K297" s="333"/>
      <c r="L297" s="333"/>
      <c r="M297" s="333"/>
      <c r="N297" s="333"/>
      <c r="O297" s="333"/>
      <c r="P297" s="333"/>
      <c r="Q297" s="334"/>
      <c r="R297" s="333"/>
      <c r="S297" s="333"/>
      <c r="T297" s="333"/>
      <c r="U297" s="530"/>
    </row>
    <row r="298" spans="1:21">
      <c r="A298" s="508"/>
      <c r="B298" s="971"/>
      <c r="C298" s="966"/>
      <c r="D298" s="331">
        <v>45947</v>
      </c>
      <c r="E298" s="332" t="s">
        <v>198</v>
      </c>
      <c r="F298" s="333"/>
      <c r="G298" s="333"/>
      <c r="H298" s="334"/>
      <c r="I298" s="333"/>
      <c r="J298" s="333"/>
      <c r="K298" s="333"/>
      <c r="L298" s="333"/>
      <c r="M298" s="333"/>
      <c r="N298" s="333"/>
      <c r="O298" s="333"/>
      <c r="P298" s="333"/>
      <c r="Q298" s="334"/>
      <c r="R298" s="333"/>
      <c r="S298" s="333"/>
      <c r="T298" s="333"/>
      <c r="U298" s="530"/>
    </row>
    <row r="299" spans="1:21">
      <c r="A299" s="508"/>
      <c r="B299" s="971"/>
      <c r="C299" s="966"/>
      <c r="D299" s="335">
        <v>45948</v>
      </c>
      <c r="E299" s="340" t="s">
        <v>199</v>
      </c>
      <c r="F299" s="337"/>
      <c r="G299" s="338"/>
      <c r="H299" s="339"/>
      <c r="I299" s="338"/>
      <c r="J299" s="338"/>
      <c r="K299" s="338"/>
      <c r="L299" s="338"/>
      <c r="M299" s="338"/>
      <c r="N299" s="338"/>
      <c r="O299" s="338"/>
      <c r="P299" s="338"/>
      <c r="Q299" s="339"/>
      <c r="R299" s="338"/>
      <c r="S299" s="338"/>
      <c r="T299" s="350"/>
      <c r="U299" s="530"/>
    </row>
    <row r="300" spans="1:21" ht="15" customHeight="1">
      <c r="A300" s="508"/>
      <c r="B300" s="971"/>
      <c r="C300" s="967"/>
      <c r="D300" s="335">
        <v>45949</v>
      </c>
      <c r="E300" s="340" t="s">
        <v>200</v>
      </c>
      <c r="F300" s="341"/>
      <c r="G300" s="342"/>
      <c r="H300" s="343"/>
      <c r="I300" s="342"/>
      <c r="J300" s="342"/>
      <c r="K300" s="342"/>
      <c r="L300" s="342"/>
      <c r="M300" s="342"/>
      <c r="N300" s="342"/>
      <c r="O300" s="342"/>
      <c r="P300" s="342"/>
      <c r="Q300" s="343"/>
      <c r="R300" s="342"/>
      <c r="S300" s="342"/>
      <c r="T300" s="351"/>
      <c r="U300" s="530"/>
    </row>
    <row r="301" spans="1:21" ht="15" customHeight="1">
      <c r="A301" s="508"/>
      <c r="B301" s="971"/>
      <c r="C301" s="968">
        <v>43</v>
      </c>
      <c r="D301" s="331">
        <v>45950</v>
      </c>
      <c r="E301" s="332" t="s">
        <v>194</v>
      </c>
      <c r="F301" s="333"/>
      <c r="G301" s="333"/>
      <c r="H301" s="334"/>
      <c r="I301" s="333"/>
      <c r="J301" s="333"/>
      <c r="K301" s="333"/>
      <c r="L301" s="333"/>
      <c r="M301" s="333"/>
      <c r="N301" s="333"/>
      <c r="O301" s="333"/>
      <c r="P301" s="333"/>
      <c r="Q301" s="334"/>
      <c r="R301" s="333"/>
      <c r="S301" s="333"/>
      <c r="T301" s="333"/>
      <c r="U301" s="530"/>
    </row>
    <row r="302" spans="1:21" ht="15" customHeight="1">
      <c r="A302" s="508"/>
      <c r="B302" s="971"/>
      <c r="C302" s="966"/>
      <c r="D302" s="331">
        <v>45951</v>
      </c>
      <c r="E302" s="332" t="s">
        <v>195</v>
      </c>
      <c r="F302" s="333"/>
      <c r="G302" s="333"/>
      <c r="H302" s="334"/>
      <c r="I302" s="333"/>
      <c r="J302" s="333"/>
      <c r="K302" s="333"/>
      <c r="L302" s="333"/>
      <c r="M302" s="333"/>
      <c r="N302" s="333"/>
      <c r="O302" s="333"/>
      <c r="P302" s="333"/>
      <c r="Q302" s="334"/>
      <c r="R302" s="333"/>
      <c r="S302" s="333"/>
      <c r="T302" s="333"/>
      <c r="U302" s="530"/>
    </row>
    <row r="303" spans="1:21" ht="15" customHeight="1">
      <c r="A303" s="508"/>
      <c r="B303" s="971"/>
      <c r="C303" s="966"/>
      <c r="D303" s="331">
        <v>45952</v>
      </c>
      <c r="E303" s="332" t="s">
        <v>196</v>
      </c>
      <c r="F303" s="333"/>
      <c r="G303" s="333"/>
      <c r="H303" s="334"/>
      <c r="I303" s="333"/>
      <c r="J303" s="333"/>
      <c r="K303" s="333"/>
      <c r="L303" s="333"/>
      <c r="M303" s="333"/>
      <c r="N303" s="333"/>
      <c r="O303" s="333"/>
      <c r="P303" s="333"/>
      <c r="Q303" s="334"/>
      <c r="R303" s="333"/>
      <c r="S303" s="333"/>
      <c r="T303" s="333"/>
      <c r="U303" s="530"/>
    </row>
    <row r="304" spans="1:21" ht="15" customHeight="1">
      <c r="A304" s="508"/>
      <c r="B304" s="971"/>
      <c r="C304" s="966"/>
      <c r="D304" s="331">
        <v>45953</v>
      </c>
      <c r="E304" s="332" t="s">
        <v>197</v>
      </c>
      <c r="F304" s="333"/>
      <c r="G304" s="333"/>
      <c r="H304" s="334"/>
      <c r="I304" s="333"/>
      <c r="J304" s="333"/>
      <c r="K304" s="333"/>
      <c r="L304" s="333"/>
      <c r="M304" s="333"/>
      <c r="N304" s="333"/>
      <c r="O304" s="333"/>
      <c r="P304" s="333"/>
      <c r="Q304" s="334"/>
      <c r="R304" s="333"/>
      <c r="S304" s="333"/>
      <c r="T304" s="333"/>
      <c r="U304" s="530"/>
    </row>
    <row r="305" spans="1:21">
      <c r="A305" s="508"/>
      <c r="B305" s="971"/>
      <c r="C305" s="966"/>
      <c r="D305" s="331">
        <v>45954</v>
      </c>
      <c r="E305" s="332" t="s">
        <v>198</v>
      </c>
      <c r="F305" s="333"/>
      <c r="G305" s="333"/>
      <c r="H305" s="334"/>
      <c r="I305" s="333"/>
      <c r="J305" s="333"/>
      <c r="K305" s="333"/>
      <c r="L305" s="333"/>
      <c r="M305" s="333"/>
      <c r="N305" s="333"/>
      <c r="O305" s="333"/>
      <c r="P305" s="333"/>
      <c r="Q305" s="334"/>
      <c r="R305" s="333"/>
      <c r="S305" s="333"/>
      <c r="T305" s="333"/>
      <c r="U305" s="530"/>
    </row>
    <row r="306" spans="1:21">
      <c r="A306" s="508"/>
      <c r="B306" s="971"/>
      <c r="C306" s="966"/>
      <c r="D306" s="335">
        <v>45955</v>
      </c>
      <c r="E306" s="340" t="s">
        <v>199</v>
      </c>
      <c r="F306" s="337"/>
      <c r="G306" s="338"/>
      <c r="H306" s="339"/>
      <c r="I306" s="338"/>
      <c r="J306" s="338"/>
      <c r="K306" s="338"/>
      <c r="L306" s="338"/>
      <c r="M306" s="338"/>
      <c r="N306" s="338"/>
      <c r="O306" s="338"/>
      <c r="P306" s="338"/>
      <c r="Q306" s="339"/>
      <c r="R306" s="338"/>
      <c r="S306" s="338"/>
      <c r="T306" s="350"/>
      <c r="U306" s="530"/>
    </row>
    <row r="307" spans="1:21" ht="15" customHeight="1">
      <c r="A307" s="508"/>
      <c r="B307" s="971"/>
      <c r="C307" s="967"/>
      <c r="D307" s="335">
        <v>45956</v>
      </c>
      <c r="E307" s="340" t="s">
        <v>200</v>
      </c>
      <c r="F307" s="341"/>
      <c r="G307" s="342"/>
      <c r="H307" s="343"/>
      <c r="I307" s="342"/>
      <c r="J307" s="342"/>
      <c r="K307" s="342"/>
      <c r="L307" s="342"/>
      <c r="M307" s="342"/>
      <c r="N307" s="342"/>
      <c r="O307" s="342"/>
      <c r="P307" s="342"/>
      <c r="Q307" s="343"/>
      <c r="R307" s="342"/>
      <c r="S307" s="342"/>
      <c r="T307" s="351"/>
      <c r="U307" s="530"/>
    </row>
    <row r="308" spans="1:21">
      <c r="A308" s="508"/>
      <c r="B308" s="971"/>
      <c r="C308" s="968">
        <v>44</v>
      </c>
      <c r="D308" s="331">
        <v>45957</v>
      </c>
      <c r="E308" s="332" t="s">
        <v>194</v>
      </c>
      <c r="F308" s="333"/>
      <c r="G308" s="333"/>
      <c r="H308" s="334"/>
      <c r="I308" s="333"/>
      <c r="J308" s="333"/>
      <c r="K308" s="333"/>
      <c r="L308" s="333"/>
      <c r="M308" s="333"/>
      <c r="N308" s="333"/>
      <c r="O308" s="333"/>
      <c r="P308" s="333"/>
      <c r="Q308" s="334"/>
      <c r="R308" s="333"/>
      <c r="S308" s="333"/>
      <c r="T308" s="333"/>
      <c r="U308" s="530"/>
    </row>
    <row r="309" spans="1:21">
      <c r="A309" s="508"/>
      <c r="B309" s="971"/>
      <c r="C309" s="966"/>
      <c r="D309" s="331">
        <v>45958</v>
      </c>
      <c r="E309" s="332" t="s">
        <v>195</v>
      </c>
      <c r="F309" s="333"/>
      <c r="G309" s="333"/>
      <c r="H309" s="334"/>
      <c r="I309" s="333"/>
      <c r="J309" s="333"/>
      <c r="K309" s="333"/>
      <c r="L309" s="333"/>
      <c r="M309" s="333"/>
      <c r="N309" s="333"/>
      <c r="O309" s="333"/>
      <c r="P309" s="333"/>
      <c r="Q309" s="334"/>
      <c r="R309" s="333"/>
      <c r="S309" s="333"/>
      <c r="T309" s="333"/>
      <c r="U309" s="530"/>
    </row>
    <row r="310" spans="1:21" ht="15" customHeight="1">
      <c r="A310" s="508"/>
      <c r="B310" s="971"/>
      <c r="C310" s="966"/>
      <c r="D310" s="331">
        <v>45959</v>
      </c>
      <c r="E310" s="332" t="s">
        <v>196</v>
      </c>
      <c r="F310" s="333"/>
      <c r="G310" s="333"/>
      <c r="H310" s="334"/>
      <c r="I310" s="333"/>
      <c r="J310" s="333"/>
      <c r="K310" s="333"/>
      <c r="L310" s="333"/>
      <c r="M310" s="333"/>
      <c r="N310" s="333"/>
      <c r="O310" s="333"/>
      <c r="P310" s="333"/>
      <c r="Q310" s="334"/>
      <c r="R310" s="333"/>
      <c r="S310" s="333"/>
      <c r="T310" s="333"/>
      <c r="U310" s="530"/>
    </row>
    <row r="311" spans="1:21" ht="15" customHeight="1">
      <c r="A311" s="508"/>
      <c r="B311" s="971"/>
      <c r="C311" s="966"/>
      <c r="D311" s="331">
        <v>45960</v>
      </c>
      <c r="E311" s="332" t="s">
        <v>197</v>
      </c>
      <c r="F311" s="333"/>
      <c r="G311" s="333"/>
      <c r="H311" s="334"/>
      <c r="I311" s="333"/>
      <c r="J311" s="333"/>
      <c r="K311" s="333"/>
      <c r="L311" s="333"/>
      <c r="M311" s="333"/>
      <c r="N311" s="333"/>
      <c r="O311" s="333"/>
      <c r="P311" s="333"/>
      <c r="Q311" s="334"/>
      <c r="R311" s="333"/>
      <c r="S311" s="333"/>
      <c r="T311" s="333"/>
      <c r="U311" s="530"/>
    </row>
    <row r="312" spans="1:21">
      <c r="A312" s="508"/>
      <c r="B312" s="972"/>
      <c r="C312" s="966"/>
      <c r="D312" s="331">
        <v>45961</v>
      </c>
      <c r="E312" s="332" t="s">
        <v>198</v>
      </c>
      <c r="F312" s="333"/>
      <c r="G312" s="333"/>
      <c r="H312" s="334"/>
      <c r="I312" s="333"/>
      <c r="J312" s="333"/>
      <c r="K312" s="333"/>
      <c r="L312" s="333"/>
      <c r="M312" s="333"/>
      <c r="N312" s="333"/>
      <c r="O312" s="333"/>
      <c r="P312" s="333"/>
      <c r="Q312" s="334"/>
      <c r="R312" s="333"/>
      <c r="S312" s="333"/>
      <c r="T312" s="333"/>
      <c r="U312" s="530"/>
    </row>
    <row r="313" spans="1:21">
      <c r="A313" s="508"/>
      <c r="B313" s="970">
        <v>45962</v>
      </c>
      <c r="C313" s="966"/>
      <c r="D313" s="335">
        <v>45962</v>
      </c>
      <c r="E313" s="340" t="s">
        <v>199</v>
      </c>
      <c r="F313" s="337"/>
      <c r="G313" s="338"/>
      <c r="H313" s="339"/>
      <c r="I313" s="338"/>
      <c r="J313" s="338"/>
      <c r="K313" s="338"/>
      <c r="L313" s="338"/>
      <c r="M313" s="338"/>
      <c r="N313" s="338"/>
      <c r="O313" s="338"/>
      <c r="P313" s="338"/>
      <c r="Q313" s="339"/>
      <c r="R313" s="338"/>
      <c r="S313" s="338"/>
      <c r="T313" s="350"/>
      <c r="U313" s="530"/>
    </row>
    <row r="314" spans="1:21" ht="15" customHeight="1">
      <c r="A314" s="508"/>
      <c r="B314" s="971"/>
      <c r="C314" s="967"/>
      <c r="D314" s="335">
        <v>45963</v>
      </c>
      <c r="E314" s="340" t="s">
        <v>200</v>
      </c>
      <c r="F314" s="341"/>
      <c r="G314" s="342"/>
      <c r="H314" s="343"/>
      <c r="I314" s="342"/>
      <c r="J314" s="342"/>
      <c r="K314" s="342"/>
      <c r="L314" s="342"/>
      <c r="M314" s="342"/>
      <c r="N314" s="342"/>
      <c r="O314" s="342"/>
      <c r="P314" s="342"/>
      <c r="Q314" s="343"/>
      <c r="R314" s="342"/>
      <c r="S314" s="342"/>
      <c r="T314" s="351"/>
      <c r="U314" s="530"/>
    </row>
    <row r="315" spans="1:21" ht="14.1" customHeight="1">
      <c r="A315" s="508"/>
      <c r="B315" s="971"/>
      <c r="C315" s="968">
        <v>45</v>
      </c>
      <c r="D315" s="331">
        <v>45964</v>
      </c>
      <c r="E315" s="332" t="s">
        <v>194</v>
      </c>
      <c r="F315" s="333"/>
      <c r="G315" s="333"/>
      <c r="H315" s="334"/>
      <c r="I315" s="333"/>
      <c r="J315" s="333"/>
      <c r="K315" s="333"/>
      <c r="L315" s="333"/>
      <c r="M315" s="333"/>
      <c r="N315" s="333"/>
      <c r="O315" s="333"/>
      <c r="P315" s="333"/>
      <c r="Q315" s="334"/>
      <c r="R315" s="333"/>
      <c r="S315" s="333"/>
      <c r="T315" s="333"/>
      <c r="U315" s="530"/>
    </row>
    <row r="316" spans="1:21" ht="15" customHeight="1">
      <c r="A316" s="508"/>
      <c r="B316" s="971"/>
      <c r="C316" s="966"/>
      <c r="D316" s="331">
        <v>45965</v>
      </c>
      <c r="E316" s="332" t="s">
        <v>195</v>
      </c>
      <c r="F316" s="333"/>
      <c r="G316" s="333"/>
      <c r="H316" s="334"/>
      <c r="I316" s="333"/>
      <c r="J316" s="333"/>
      <c r="K316" s="333"/>
      <c r="L316" s="333"/>
      <c r="M316" s="333"/>
      <c r="N316" s="333"/>
      <c r="O316" s="333"/>
      <c r="P316" s="333"/>
      <c r="Q316" s="334"/>
      <c r="R316" s="333"/>
      <c r="S316" s="333"/>
      <c r="T316" s="333"/>
      <c r="U316" s="530"/>
    </row>
    <row r="317" spans="1:21" ht="15" customHeight="1">
      <c r="A317" s="508"/>
      <c r="B317" s="971"/>
      <c r="C317" s="966"/>
      <c r="D317" s="331">
        <v>45966</v>
      </c>
      <c r="E317" s="332" t="s">
        <v>196</v>
      </c>
      <c r="F317" s="333"/>
      <c r="G317" s="333"/>
      <c r="H317" s="334"/>
      <c r="I317" s="333"/>
      <c r="J317" s="333"/>
      <c r="K317" s="333"/>
      <c r="L317" s="333"/>
      <c r="M317" s="333"/>
      <c r="N317" s="333"/>
      <c r="O317" s="333"/>
      <c r="P317" s="333"/>
      <c r="Q317" s="334"/>
      <c r="R317" s="333"/>
      <c r="S317" s="333"/>
      <c r="T317" s="333"/>
      <c r="U317" s="530"/>
    </row>
    <row r="318" spans="1:21">
      <c r="A318" s="508"/>
      <c r="B318" s="971"/>
      <c r="C318" s="966"/>
      <c r="D318" s="331">
        <v>45967</v>
      </c>
      <c r="E318" s="332" t="s">
        <v>197</v>
      </c>
      <c r="F318" s="333"/>
      <c r="G318" s="333"/>
      <c r="H318" s="334"/>
      <c r="I318" s="333"/>
      <c r="J318" s="333"/>
      <c r="K318" s="333"/>
      <c r="L318" s="333"/>
      <c r="M318" s="333"/>
      <c r="N318" s="333"/>
      <c r="O318" s="333"/>
      <c r="P318" s="333"/>
      <c r="Q318" s="334"/>
      <c r="R318" s="333"/>
      <c r="S318" s="333"/>
      <c r="T318" s="333"/>
      <c r="U318" s="530"/>
    </row>
    <row r="319" spans="1:21">
      <c r="A319" s="508"/>
      <c r="B319" s="971"/>
      <c r="C319" s="966"/>
      <c r="D319" s="331">
        <v>45968</v>
      </c>
      <c r="E319" s="332" t="s">
        <v>198</v>
      </c>
      <c r="F319" s="333"/>
      <c r="G319" s="333"/>
      <c r="H319" s="334"/>
      <c r="I319" s="333"/>
      <c r="J319" s="333"/>
      <c r="K319" s="333"/>
      <c r="L319" s="333"/>
      <c r="M319" s="333"/>
      <c r="N319" s="333"/>
      <c r="O319" s="333"/>
      <c r="P319" s="333"/>
      <c r="Q319" s="334"/>
      <c r="R319" s="333"/>
      <c r="S319" s="333"/>
      <c r="T319" s="333"/>
      <c r="U319" s="530"/>
    </row>
    <row r="320" spans="1:21">
      <c r="A320" s="508"/>
      <c r="B320" s="971"/>
      <c r="C320" s="966"/>
      <c r="D320" s="335">
        <v>45969</v>
      </c>
      <c r="E320" s="340" t="s">
        <v>199</v>
      </c>
      <c r="F320" s="337"/>
      <c r="G320" s="338"/>
      <c r="H320" s="339"/>
      <c r="I320" s="338"/>
      <c r="J320" s="338"/>
      <c r="K320" s="338"/>
      <c r="L320" s="338"/>
      <c r="M320" s="338"/>
      <c r="N320" s="338"/>
      <c r="O320" s="338"/>
      <c r="P320" s="338"/>
      <c r="Q320" s="339"/>
      <c r="R320" s="338"/>
      <c r="S320" s="338"/>
      <c r="T320" s="350"/>
      <c r="U320" s="530"/>
    </row>
    <row r="321" spans="1:21" ht="15" customHeight="1">
      <c r="A321" s="508"/>
      <c r="B321" s="971"/>
      <c r="C321" s="967"/>
      <c r="D321" s="335">
        <v>45970</v>
      </c>
      <c r="E321" s="340" t="s">
        <v>200</v>
      </c>
      <c r="F321" s="341"/>
      <c r="G321" s="342"/>
      <c r="H321" s="343"/>
      <c r="I321" s="342"/>
      <c r="J321" s="342"/>
      <c r="K321" s="342"/>
      <c r="L321" s="342"/>
      <c r="M321" s="342"/>
      <c r="N321" s="342"/>
      <c r="O321" s="342"/>
      <c r="P321" s="342"/>
      <c r="Q321" s="343"/>
      <c r="R321" s="342"/>
      <c r="S321" s="342"/>
      <c r="T321" s="351"/>
      <c r="U321" s="530"/>
    </row>
    <row r="322" spans="1:21">
      <c r="A322" s="508"/>
      <c r="B322" s="971"/>
      <c r="C322" s="968">
        <v>46</v>
      </c>
      <c r="D322" s="331">
        <v>45971</v>
      </c>
      <c r="E322" s="332" t="s">
        <v>194</v>
      </c>
      <c r="F322" s="333"/>
      <c r="G322" s="333"/>
      <c r="H322" s="334"/>
      <c r="I322" s="333"/>
      <c r="J322" s="333"/>
      <c r="K322" s="333"/>
      <c r="L322" s="333"/>
      <c r="M322" s="333"/>
      <c r="N322" s="333"/>
      <c r="O322" s="333"/>
      <c r="P322" s="333"/>
      <c r="Q322" s="334"/>
      <c r="R322" s="333"/>
      <c r="S322" s="333"/>
      <c r="T322" s="333"/>
      <c r="U322" s="530"/>
    </row>
    <row r="323" spans="1:21" ht="15" customHeight="1">
      <c r="A323" s="508"/>
      <c r="B323" s="971"/>
      <c r="C323" s="966"/>
      <c r="D323" s="331">
        <v>45972</v>
      </c>
      <c r="E323" s="332" t="s">
        <v>195</v>
      </c>
      <c r="F323" s="333"/>
      <c r="G323" s="333"/>
      <c r="H323" s="334"/>
      <c r="I323" s="333"/>
      <c r="J323" s="333"/>
      <c r="K323" s="333"/>
      <c r="L323" s="333"/>
      <c r="M323" s="333"/>
      <c r="N323" s="333"/>
      <c r="O323" s="333"/>
      <c r="P323" s="333"/>
      <c r="Q323" s="334"/>
      <c r="R323" s="333"/>
      <c r="S323" s="333"/>
      <c r="T323" s="333"/>
      <c r="U323" s="530"/>
    </row>
    <row r="324" spans="1:21" ht="15" customHeight="1">
      <c r="A324" s="508"/>
      <c r="B324" s="971"/>
      <c r="C324" s="966"/>
      <c r="D324" s="331">
        <v>45973</v>
      </c>
      <c r="E324" s="332" t="s">
        <v>196</v>
      </c>
      <c r="F324" s="333"/>
      <c r="G324" s="333"/>
      <c r="H324" s="334"/>
      <c r="I324" s="333"/>
      <c r="J324" s="333"/>
      <c r="K324" s="333"/>
      <c r="L324" s="333"/>
      <c r="M324" s="333"/>
      <c r="N324" s="333"/>
      <c r="O324" s="333"/>
      <c r="P324" s="333"/>
      <c r="Q324" s="334"/>
      <c r="R324" s="333"/>
      <c r="S324" s="333"/>
      <c r="T324" s="333"/>
      <c r="U324" s="530"/>
    </row>
    <row r="325" spans="1:21" ht="15" customHeight="1">
      <c r="A325" s="508"/>
      <c r="B325" s="971"/>
      <c r="C325" s="966"/>
      <c r="D325" s="331">
        <v>45974</v>
      </c>
      <c r="E325" s="332" t="s">
        <v>197</v>
      </c>
      <c r="F325" s="333"/>
      <c r="G325" s="333"/>
      <c r="H325" s="334"/>
      <c r="I325" s="333"/>
      <c r="J325" s="333"/>
      <c r="K325" s="333"/>
      <c r="L325" s="333"/>
      <c r="M325" s="333"/>
      <c r="N325" s="333"/>
      <c r="O325" s="333"/>
      <c r="P325" s="333"/>
      <c r="Q325" s="334"/>
      <c r="R325" s="333"/>
      <c r="S325" s="333"/>
      <c r="T325" s="333"/>
      <c r="U325" s="530"/>
    </row>
    <row r="326" spans="1:21">
      <c r="A326" s="508"/>
      <c r="B326" s="971"/>
      <c r="C326" s="966"/>
      <c r="D326" s="331">
        <v>45975</v>
      </c>
      <c r="E326" s="332" t="s">
        <v>198</v>
      </c>
      <c r="F326" s="333"/>
      <c r="G326" s="333"/>
      <c r="H326" s="334"/>
      <c r="I326" s="333"/>
      <c r="J326" s="333"/>
      <c r="K326" s="333"/>
      <c r="L326" s="333"/>
      <c r="M326" s="333"/>
      <c r="N326" s="333"/>
      <c r="O326" s="333"/>
      <c r="P326" s="333"/>
      <c r="Q326" s="334"/>
      <c r="R326" s="333"/>
      <c r="S326" s="333"/>
      <c r="T326" s="333"/>
      <c r="U326" s="530"/>
    </row>
    <row r="327" spans="1:21">
      <c r="A327" s="508"/>
      <c r="B327" s="971"/>
      <c r="C327" s="966"/>
      <c r="D327" s="335">
        <v>45976</v>
      </c>
      <c r="E327" s="340" t="s">
        <v>199</v>
      </c>
      <c r="F327" s="337"/>
      <c r="G327" s="338"/>
      <c r="H327" s="339"/>
      <c r="I327" s="338"/>
      <c r="J327" s="338"/>
      <c r="K327" s="338"/>
      <c r="L327" s="338"/>
      <c r="M327" s="338"/>
      <c r="N327" s="338"/>
      <c r="O327" s="338"/>
      <c r="P327" s="338"/>
      <c r="Q327" s="339"/>
      <c r="R327" s="338"/>
      <c r="S327" s="338"/>
      <c r="T327" s="350"/>
      <c r="U327" s="530"/>
    </row>
    <row r="328" spans="1:21" ht="15" customHeight="1">
      <c r="A328" s="508"/>
      <c r="B328" s="971"/>
      <c r="C328" s="967"/>
      <c r="D328" s="335">
        <v>45977</v>
      </c>
      <c r="E328" s="340" t="s">
        <v>200</v>
      </c>
      <c r="F328" s="341"/>
      <c r="G328" s="342"/>
      <c r="H328" s="343"/>
      <c r="I328" s="342"/>
      <c r="J328" s="342"/>
      <c r="K328" s="342"/>
      <c r="L328" s="342"/>
      <c r="M328" s="342"/>
      <c r="N328" s="342"/>
      <c r="O328" s="342"/>
      <c r="P328" s="342"/>
      <c r="Q328" s="343"/>
      <c r="R328" s="342"/>
      <c r="S328" s="342"/>
      <c r="T328" s="351"/>
      <c r="U328" s="530"/>
    </row>
    <row r="329" spans="1:21" ht="15" customHeight="1">
      <c r="A329" s="508"/>
      <c r="B329" s="971"/>
      <c r="C329" s="968">
        <v>47</v>
      </c>
      <c r="D329" s="331">
        <v>45978</v>
      </c>
      <c r="E329" s="332" t="s">
        <v>194</v>
      </c>
      <c r="F329" s="333"/>
      <c r="G329" s="333"/>
      <c r="H329" s="334"/>
      <c r="I329" s="333"/>
      <c r="J329" s="333"/>
      <c r="K329" s="333"/>
      <c r="L329" s="333"/>
      <c r="M329" s="333"/>
      <c r="N329" s="333"/>
      <c r="O329" s="333"/>
      <c r="P329" s="333"/>
      <c r="Q329" s="334"/>
      <c r="R329" s="333"/>
      <c r="S329" s="333"/>
      <c r="T329" s="333"/>
      <c r="U329" s="530"/>
    </row>
    <row r="330" spans="1:21" ht="15" customHeight="1">
      <c r="A330" s="508"/>
      <c r="B330" s="971"/>
      <c r="C330" s="966"/>
      <c r="D330" s="331">
        <v>45979</v>
      </c>
      <c r="E330" s="332" t="s">
        <v>195</v>
      </c>
      <c r="F330" s="333"/>
      <c r="G330" s="333"/>
      <c r="H330" s="334"/>
      <c r="I330" s="333"/>
      <c r="J330" s="333"/>
      <c r="K330" s="333"/>
      <c r="L330" s="333"/>
      <c r="M330" s="333"/>
      <c r="N330" s="333"/>
      <c r="O330" s="333"/>
      <c r="P330" s="333"/>
      <c r="Q330" s="334"/>
      <c r="R330" s="333"/>
      <c r="S330" s="333"/>
      <c r="T330" s="333"/>
      <c r="U330" s="530"/>
    </row>
    <row r="331" spans="1:21">
      <c r="A331" s="508"/>
      <c r="B331" s="971"/>
      <c r="C331" s="966"/>
      <c r="D331" s="331">
        <v>45980</v>
      </c>
      <c r="E331" s="332" t="s">
        <v>196</v>
      </c>
      <c r="F331" s="333"/>
      <c r="G331" s="333"/>
      <c r="H331" s="334"/>
      <c r="I331" s="333"/>
      <c r="J331" s="333"/>
      <c r="K331" s="333"/>
      <c r="L331" s="333"/>
      <c r="M331" s="333"/>
      <c r="N331" s="333"/>
      <c r="O331" s="333"/>
      <c r="P331" s="333"/>
      <c r="Q331" s="334"/>
      <c r="R331" s="333"/>
      <c r="S331" s="333"/>
      <c r="T331" s="333"/>
      <c r="U331" s="530"/>
    </row>
    <row r="332" spans="1:21">
      <c r="A332" s="508"/>
      <c r="B332" s="971"/>
      <c r="C332" s="966"/>
      <c r="D332" s="331">
        <v>45981</v>
      </c>
      <c r="E332" s="332" t="s">
        <v>197</v>
      </c>
      <c r="F332" s="333"/>
      <c r="G332" s="333"/>
      <c r="H332" s="334"/>
      <c r="I332" s="333"/>
      <c r="J332" s="333"/>
      <c r="K332" s="333"/>
      <c r="L332" s="333"/>
      <c r="M332" s="333"/>
      <c r="N332" s="333"/>
      <c r="O332" s="333"/>
      <c r="P332" s="333"/>
      <c r="Q332" s="334"/>
      <c r="R332" s="333"/>
      <c r="S332" s="333"/>
      <c r="T332" s="333"/>
      <c r="U332" s="530"/>
    </row>
    <row r="333" spans="1:21">
      <c r="A333" s="508"/>
      <c r="B333" s="971"/>
      <c r="C333" s="966"/>
      <c r="D333" s="331">
        <v>45982</v>
      </c>
      <c r="E333" s="332" t="s">
        <v>198</v>
      </c>
      <c r="F333" s="333"/>
      <c r="G333" s="333"/>
      <c r="H333" s="334"/>
      <c r="I333" s="333"/>
      <c r="J333" s="333"/>
      <c r="K333" s="333"/>
      <c r="L333" s="333"/>
      <c r="M333" s="333"/>
      <c r="N333" s="333"/>
      <c r="O333" s="333"/>
      <c r="P333" s="333"/>
      <c r="Q333" s="334"/>
      <c r="R333" s="333"/>
      <c r="S333" s="333"/>
      <c r="T333" s="333"/>
      <c r="U333" s="530"/>
    </row>
    <row r="334" spans="1:21">
      <c r="A334" s="508"/>
      <c r="B334" s="971"/>
      <c r="C334" s="966"/>
      <c r="D334" s="335">
        <v>45983</v>
      </c>
      <c r="E334" s="340" t="s">
        <v>199</v>
      </c>
      <c r="F334" s="337"/>
      <c r="G334" s="338"/>
      <c r="H334" s="339"/>
      <c r="I334" s="338"/>
      <c r="J334" s="338"/>
      <c r="K334" s="338"/>
      <c r="L334" s="338"/>
      <c r="M334" s="338"/>
      <c r="N334" s="338"/>
      <c r="O334" s="338"/>
      <c r="P334" s="338"/>
      <c r="Q334" s="339"/>
      <c r="R334" s="338"/>
      <c r="S334" s="338"/>
      <c r="T334" s="350"/>
      <c r="U334" s="530"/>
    </row>
    <row r="335" spans="1:21" ht="15" customHeight="1">
      <c r="A335" s="508"/>
      <c r="B335" s="971"/>
      <c r="C335" s="967"/>
      <c r="D335" s="335">
        <v>45984</v>
      </c>
      <c r="E335" s="340" t="s">
        <v>200</v>
      </c>
      <c r="F335" s="341"/>
      <c r="G335" s="342"/>
      <c r="H335" s="343"/>
      <c r="I335" s="342"/>
      <c r="J335" s="342"/>
      <c r="K335" s="342"/>
      <c r="L335" s="342"/>
      <c r="M335" s="342"/>
      <c r="N335" s="342"/>
      <c r="O335" s="342"/>
      <c r="P335" s="342"/>
      <c r="Q335" s="343"/>
      <c r="R335" s="342"/>
      <c r="S335" s="342"/>
      <c r="T335" s="351"/>
      <c r="U335" s="530"/>
    </row>
    <row r="336" spans="1:21" ht="15" customHeight="1">
      <c r="A336" s="508"/>
      <c r="B336" s="971"/>
      <c r="C336" s="968">
        <v>48</v>
      </c>
      <c r="D336" s="331">
        <v>45985</v>
      </c>
      <c r="E336" s="332" t="s">
        <v>194</v>
      </c>
      <c r="F336" s="333"/>
      <c r="G336" s="333"/>
      <c r="H336" s="334"/>
      <c r="I336" s="333"/>
      <c r="J336" s="333"/>
      <c r="K336" s="333"/>
      <c r="L336" s="333"/>
      <c r="M336" s="333"/>
      <c r="N336" s="333"/>
      <c r="O336" s="333"/>
      <c r="P336" s="333"/>
      <c r="Q336" s="334"/>
      <c r="R336" s="333"/>
      <c r="S336" s="333"/>
      <c r="T336" s="333"/>
      <c r="U336" s="530"/>
    </row>
    <row r="337" spans="1:21">
      <c r="A337" s="508"/>
      <c r="B337" s="971"/>
      <c r="C337" s="966"/>
      <c r="D337" s="331">
        <v>45986</v>
      </c>
      <c r="E337" s="332" t="s">
        <v>195</v>
      </c>
      <c r="F337" s="333"/>
      <c r="G337" s="333"/>
      <c r="H337" s="334"/>
      <c r="I337" s="333"/>
      <c r="J337" s="333"/>
      <c r="K337" s="333"/>
      <c r="L337" s="333"/>
      <c r="M337" s="333"/>
      <c r="N337" s="333"/>
      <c r="O337" s="333"/>
      <c r="P337" s="333"/>
      <c r="Q337" s="334"/>
      <c r="R337" s="333"/>
      <c r="S337" s="333"/>
      <c r="T337" s="333"/>
      <c r="U337" s="530"/>
    </row>
    <row r="338" spans="1:21">
      <c r="A338" s="508"/>
      <c r="B338" s="971"/>
      <c r="C338" s="966"/>
      <c r="D338" s="331">
        <v>45987</v>
      </c>
      <c r="E338" s="332" t="s">
        <v>196</v>
      </c>
      <c r="F338" s="333"/>
      <c r="G338" s="333"/>
      <c r="H338" s="334"/>
      <c r="I338" s="333"/>
      <c r="J338" s="333"/>
      <c r="K338" s="333"/>
      <c r="L338" s="333"/>
      <c r="M338" s="333"/>
      <c r="N338" s="333"/>
      <c r="O338" s="333"/>
      <c r="P338" s="333"/>
      <c r="Q338" s="334"/>
      <c r="R338" s="333"/>
      <c r="S338" s="333"/>
      <c r="T338" s="333"/>
      <c r="U338" s="530"/>
    </row>
    <row r="339" spans="1:21">
      <c r="A339" s="508"/>
      <c r="B339" s="971"/>
      <c r="C339" s="966"/>
      <c r="D339" s="331">
        <v>45988</v>
      </c>
      <c r="E339" s="332" t="s">
        <v>197</v>
      </c>
      <c r="F339" s="333"/>
      <c r="G339" s="333"/>
      <c r="H339" s="334"/>
      <c r="I339" s="333"/>
      <c r="J339" s="333"/>
      <c r="K339" s="333"/>
      <c r="L339" s="333"/>
      <c r="M339" s="333"/>
      <c r="N339" s="333"/>
      <c r="O339" s="333"/>
      <c r="P339" s="333"/>
      <c r="Q339" s="334"/>
      <c r="R339" s="333"/>
      <c r="S339" s="333"/>
      <c r="T339" s="333"/>
      <c r="U339" s="530"/>
    </row>
    <row r="340" spans="1:21">
      <c r="A340" s="508"/>
      <c r="B340" s="971"/>
      <c r="C340" s="966"/>
      <c r="D340" s="331">
        <v>45989</v>
      </c>
      <c r="E340" s="332" t="s">
        <v>198</v>
      </c>
      <c r="F340" s="333"/>
      <c r="G340" s="333"/>
      <c r="H340" s="334"/>
      <c r="I340" s="333"/>
      <c r="J340" s="333"/>
      <c r="K340" s="333"/>
      <c r="L340" s="333"/>
      <c r="M340" s="333"/>
      <c r="N340" s="333"/>
      <c r="O340" s="333"/>
      <c r="P340" s="333"/>
      <c r="Q340" s="334"/>
      <c r="R340" s="333"/>
      <c r="S340" s="333"/>
      <c r="T340" s="333"/>
      <c r="U340" s="530"/>
    </row>
    <row r="341" spans="1:21">
      <c r="A341" s="508"/>
      <c r="B341" s="971"/>
      <c r="C341" s="966"/>
      <c r="D341" s="335">
        <v>45990</v>
      </c>
      <c r="E341" s="340" t="s">
        <v>199</v>
      </c>
      <c r="F341" s="337"/>
      <c r="G341" s="338"/>
      <c r="H341" s="339"/>
      <c r="I341" s="338"/>
      <c r="J341" s="338"/>
      <c r="K341" s="338"/>
      <c r="L341" s="338"/>
      <c r="M341" s="338"/>
      <c r="N341" s="338"/>
      <c r="O341" s="338"/>
      <c r="P341" s="338"/>
      <c r="Q341" s="339"/>
      <c r="R341" s="338"/>
      <c r="S341" s="338"/>
      <c r="T341" s="350"/>
      <c r="U341" s="530"/>
    </row>
    <row r="342" spans="1:21" ht="15" customHeight="1">
      <c r="A342" s="508"/>
      <c r="B342" s="972"/>
      <c r="C342" s="967"/>
      <c r="D342" s="335">
        <v>45991</v>
      </c>
      <c r="E342" s="340" t="s">
        <v>200</v>
      </c>
      <c r="F342" s="341"/>
      <c r="G342" s="342"/>
      <c r="H342" s="343"/>
      <c r="I342" s="342"/>
      <c r="J342" s="342"/>
      <c r="K342" s="342"/>
      <c r="L342" s="342"/>
      <c r="M342" s="342"/>
      <c r="N342" s="342"/>
      <c r="O342" s="342"/>
      <c r="P342" s="342"/>
      <c r="Q342" s="343"/>
      <c r="R342" s="342"/>
      <c r="S342" s="342"/>
      <c r="T342" s="351"/>
      <c r="U342" s="530"/>
    </row>
    <row r="343" spans="1:21">
      <c r="A343" s="508"/>
      <c r="B343" s="970">
        <v>45992</v>
      </c>
      <c r="C343" s="968">
        <v>49</v>
      </c>
      <c r="D343" s="331">
        <v>45992</v>
      </c>
      <c r="E343" s="332" t="s">
        <v>194</v>
      </c>
      <c r="F343" s="333"/>
      <c r="G343" s="333"/>
      <c r="H343" s="334"/>
      <c r="I343" s="333"/>
      <c r="J343" s="333"/>
      <c r="K343" s="333"/>
      <c r="L343" s="333"/>
      <c r="M343" s="333"/>
      <c r="N343" s="333"/>
      <c r="O343" s="333"/>
      <c r="P343" s="333"/>
      <c r="Q343" s="334"/>
      <c r="R343" s="333"/>
      <c r="S343" s="333"/>
      <c r="T343" s="333"/>
      <c r="U343" s="530"/>
    </row>
    <row r="344" spans="1:21">
      <c r="A344" s="508"/>
      <c r="B344" s="971"/>
      <c r="C344" s="966"/>
      <c r="D344" s="331">
        <v>45993</v>
      </c>
      <c r="E344" s="332" t="s">
        <v>195</v>
      </c>
      <c r="F344" s="333"/>
      <c r="G344" s="333"/>
      <c r="H344" s="334"/>
      <c r="I344" s="333"/>
      <c r="J344" s="333"/>
      <c r="K344" s="333"/>
      <c r="L344" s="333"/>
      <c r="M344" s="333"/>
      <c r="N344" s="333"/>
      <c r="O344" s="333"/>
      <c r="P344" s="333"/>
      <c r="Q344" s="334"/>
      <c r="R344" s="333"/>
      <c r="S344" s="333"/>
      <c r="T344" s="333"/>
      <c r="U344" s="530"/>
    </row>
    <row r="345" spans="1:21">
      <c r="A345" s="508"/>
      <c r="B345" s="971"/>
      <c r="C345" s="966"/>
      <c r="D345" s="331">
        <v>45994</v>
      </c>
      <c r="E345" s="332" t="s">
        <v>196</v>
      </c>
      <c r="F345" s="333"/>
      <c r="G345" s="333"/>
      <c r="H345" s="334"/>
      <c r="I345" s="333"/>
      <c r="J345" s="333"/>
      <c r="K345" s="333"/>
      <c r="L345" s="333"/>
      <c r="M345" s="333"/>
      <c r="N345" s="333"/>
      <c r="O345" s="333"/>
      <c r="P345" s="333"/>
      <c r="Q345" s="334"/>
      <c r="R345" s="333"/>
      <c r="S345" s="333"/>
      <c r="T345" s="333"/>
      <c r="U345" s="530"/>
    </row>
    <row r="346" spans="1:21">
      <c r="A346" s="508"/>
      <c r="B346" s="971"/>
      <c r="C346" s="966"/>
      <c r="D346" s="331">
        <v>45995</v>
      </c>
      <c r="E346" s="332" t="s">
        <v>197</v>
      </c>
      <c r="F346" s="333"/>
      <c r="G346" s="333"/>
      <c r="H346" s="334"/>
      <c r="I346" s="333"/>
      <c r="J346" s="333"/>
      <c r="K346" s="333"/>
      <c r="L346" s="333"/>
      <c r="M346" s="333"/>
      <c r="N346" s="333"/>
      <c r="O346" s="333"/>
      <c r="P346" s="333"/>
      <c r="Q346" s="334"/>
      <c r="R346" s="333"/>
      <c r="S346" s="333"/>
      <c r="T346" s="333"/>
      <c r="U346" s="530"/>
    </row>
    <row r="347" spans="1:21">
      <c r="A347" s="508"/>
      <c r="B347" s="971"/>
      <c r="C347" s="966"/>
      <c r="D347" s="331">
        <v>45996</v>
      </c>
      <c r="E347" s="332" t="s">
        <v>198</v>
      </c>
      <c r="F347" s="333"/>
      <c r="G347" s="333"/>
      <c r="H347" s="334"/>
      <c r="I347" s="333"/>
      <c r="J347" s="333"/>
      <c r="K347" s="333"/>
      <c r="L347" s="333"/>
      <c r="M347" s="333"/>
      <c r="N347" s="333"/>
      <c r="O347" s="333"/>
      <c r="P347" s="333"/>
      <c r="Q347" s="334"/>
      <c r="R347" s="333"/>
      <c r="S347" s="333"/>
      <c r="T347" s="333"/>
      <c r="U347" s="530"/>
    </row>
    <row r="348" spans="1:21">
      <c r="A348" s="508"/>
      <c r="B348" s="971"/>
      <c r="C348" s="966"/>
      <c r="D348" s="335">
        <v>45997</v>
      </c>
      <c r="E348" s="340" t="s">
        <v>199</v>
      </c>
      <c r="F348" s="337"/>
      <c r="G348" s="338"/>
      <c r="H348" s="339"/>
      <c r="I348" s="338"/>
      <c r="J348" s="338"/>
      <c r="K348" s="338"/>
      <c r="L348" s="338"/>
      <c r="M348" s="338"/>
      <c r="N348" s="338"/>
      <c r="O348" s="338"/>
      <c r="P348" s="338"/>
      <c r="Q348" s="339"/>
      <c r="R348" s="338"/>
      <c r="S348" s="338"/>
      <c r="T348" s="350"/>
      <c r="U348" s="530"/>
    </row>
    <row r="349" spans="1:21">
      <c r="A349" s="508"/>
      <c r="B349" s="971"/>
      <c r="C349" s="967"/>
      <c r="D349" s="335">
        <v>45998</v>
      </c>
      <c r="E349" s="340" t="s">
        <v>200</v>
      </c>
      <c r="F349" s="341"/>
      <c r="G349" s="342"/>
      <c r="H349" s="343"/>
      <c r="I349" s="342"/>
      <c r="J349" s="342"/>
      <c r="K349" s="342"/>
      <c r="L349" s="342"/>
      <c r="M349" s="342"/>
      <c r="N349" s="342"/>
      <c r="O349" s="342"/>
      <c r="P349" s="342"/>
      <c r="Q349" s="343"/>
      <c r="R349" s="342"/>
      <c r="S349" s="342"/>
      <c r="T349" s="351"/>
      <c r="U349" s="530"/>
    </row>
    <row r="350" spans="1:21">
      <c r="A350" s="508"/>
      <c r="B350" s="971"/>
      <c r="C350" s="968">
        <v>50</v>
      </c>
      <c r="D350" s="335">
        <v>45999</v>
      </c>
      <c r="E350" s="340" t="s">
        <v>194</v>
      </c>
      <c r="F350" s="513"/>
      <c r="G350" s="514"/>
      <c r="H350" s="515"/>
      <c r="I350" s="514"/>
      <c r="J350" s="514"/>
      <c r="K350" s="514"/>
      <c r="L350" s="514"/>
      <c r="M350" s="514"/>
      <c r="N350" s="514"/>
      <c r="O350" s="514"/>
      <c r="P350" s="514"/>
      <c r="Q350" s="515"/>
      <c r="R350" s="514"/>
      <c r="S350" s="514"/>
      <c r="T350" s="516"/>
      <c r="U350" s="531"/>
    </row>
    <row r="351" spans="1:21">
      <c r="A351" s="508"/>
      <c r="B351" s="971"/>
      <c r="C351" s="966"/>
      <c r="D351" s="331">
        <v>46000</v>
      </c>
      <c r="E351" s="332" t="s">
        <v>195</v>
      </c>
      <c r="F351" s="333"/>
      <c r="G351" s="333"/>
      <c r="H351" s="334"/>
      <c r="I351" s="333"/>
      <c r="J351" s="333"/>
      <c r="K351" s="333"/>
      <c r="L351" s="333"/>
      <c r="M351" s="333"/>
      <c r="N351" s="333"/>
      <c r="O351" s="333"/>
      <c r="P351" s="333"/>
      <c r="Q351" s="334"/>
      <c r="R351" s="333"/>
      <c r="S351" s="333"/>
      <c r="T351" s="333"/>
      <c r="U351" s="530"/>
    </row>
    <row r="352" spans="1:21">
      <c r="A352" s="508"/>
      <c r="B352" s="971"/>
      <c r="C352" s="966"/>
      <c r="D352" s="331">
        <v>46001</v>
      </c>
      <c r="E352" s="332" t="s">
        <v>196</v>
      </c>
      <c r="F352" s="333"/>
      <c r="G352" s="333"/>
      <c r="H352" s="334"/>
      <c r="I352" s="333"/>
      <c r="J352" s="333"/>
      <c r="K352" s="333"/>
      <c r="L352" s="333"/>
      <c r="M352" s="333"/>
      <c r="N352" s="333"/>
      <c r="O352" s="333"/>
      <c r="P352" s="333"/>
      <c r="Q352" s="334"/>
      <c r="R352" s="333"/>
      <c r="S352" s="333"/>
      <c r="T352" s="333"/>
      <c r="U352" s="530"/>
    </row>
    <row r="353" spans="1:21">
      <c r="A353" s="508"/>
      <c r="B353" s="971"/>
      <c r="C353" s="966"/>
      <c r="D353" s="331">
        <v>46002</v>
      </c>
      <c r="E353" s="332" t="s">
        <v>197</v>
      </c>
      <c r="F353" s="333"/>
      <c r="G353" s="333"/>
      <c r="H353" s="334"/>
      <c r="I353" s="333"/>
      <c r="J353" s="333"/>
      <c r="K353" s="333"/>
      <c r="L353" s="333"/>
      <c r="M353" s="333"/>
      <c r="N353" s="333"/>
      <c r="O353" s="333"/>
      <c r="P353" s="333"/>
      <c r="Q353" s="334"/>
      <c r="R353" s="333"/>
      <c r="S353" s="333"/>
      <c r="T353" s="333"/>
      <c r="U353" s="530"/>
    </row>
    <row r="354" spans="1:21">
      <c r="A354" s="508"/>
      <c r="B354" s="971"/>
      <c r="C354" s="966"/>
      <c r="D354" s="331">
        <v>46003</v>
      </c>
      <c r="E354" s="332" t="s">
        <v>198</v>
      </c>
      <c r="F354" s="333"/>
      <c r="G354" s="333"/>
      <c r="H354" s="334"/>
      <c r="I354" s="333"/>
      <c r="J354" s="333"/>
      <c r="K354" s="333"/>
      <c r="L354" s="333"/>
      <c r="M354" s="333"/>
      <c r="N354" s="333"/>
      <c r="O354" s="333"/>
      <c r="P354" s="333"/>
      <c r="Q354" s="334"/>
      <c r="R354" s="333"/>
      <c r="S354" s="333"/>
      <c r="T354" s="333"/>
      <c r="U354" s="530"/>
    </row>
    <row r="355" spans="1:21">
      <c r="A355" s="508"/>
      <c r="B355" s="971"/>
      <c r="C355" s="966"/>
      <c r="D355" s="335">
        <v>46004</v>
      </c>
      <c r="E355" s="340" t="s">
        <v>199</v>
      </c>
      <c r="F355" s="337"/>
      <c r="G355" s="338"/>
      <c r="H355" s="339"/>
      <c r="I355" s="338"/>
      <c r="J355" s="338"/>
      <c r="K355" s="338"/>
      <c r="L355" s="338"/>
      <c r="M355" s="338"/>
      <c r="N355" s="338"/>
      <c r="O355" s="338"/>
      <c r="P355" s="338"/>
      <c r="Q355" s="339"/>
      <c r="R355" s="338"/>
      <c r="S355" s="338"/>
      <c r="T355" s="350"/>
      <c r="U355" s="530"/>
    </row>
    <row r="356" spans="1:21">
      <c r="A356" s="508"/>
      <c r="B356" s="971"/>
      <c r="C356" s="967"/>
      <c r="D356" s="335">
        <v>46005</v>
      </c>
      <c r="E356" s="340" t="s">
        <v>200</v>
      </c>
      <c r="F356" s="341"/>
      <c r="G356" s="342"/>
      <c r="H356" s="343"/>
      <c r="I356" s="342"/>
      <c r="J356" s="342"/>
      <c r="K356" s="342"/>
      <c r="L356" s="342"/>
      <c r="M356" s="342"/>
      <c r="N356" s="342"/>
      <c r="O356" s="342"/>
      <c r="P356" s="342"/>
      <c r="Q356" s="343"/>
      <c r="R356" s="342"/>
      <c r="S356" s="342"/>
      <c r="T356" s="351"/>
      <c r="U356" s="530"/>
    </row>
    <row r="357" spans="1:21">
      <c r="A357" s="508"/>
      <c r="B357" s="971"/>
      <c r="C357" s="968">
        <v>51</v>
      </c>
      <c r="D357" s="331">
        <v>46006</v>
      </c>
      <c r="E357" s="332" t="s">
        <v>194</v>
      </c>
      <c r="F357" s="333"/>
      <c r="G357" s="333"/>
      <c r="H357" s="334"/>
      <c r="I357" s="333"/>
      <c r="J357" s="333"/>
      <c r="K357" s="333"/>
      <c r="L357" s="333"/>
      <c r="M357" s="333"/>
      <c r="N357" s="333"/>
      <c r="O357" s="333"/>
      <c r="P357" s="333"/>
      <c r="Q357" s="334"/>
      <c r="R357" s="333"/>
      <c r="S357" s="333"/>
      <c r="T357" s="333"/>
      <c r="U357" s="530"/>
    </row>
    <row r="358" spans="1:21">
      <c r="A358" s="508"/>
      <c r="B358" s="971"/>
      <c r="C358" s="966"/>
      <c r="D358" s="331">
        <v>46007</v>
      </c>
      <c r="E358" s="332" t="s">
        <v>195</v>
      </c>
      <c r="F358" s="333"/>
      <c r="G358" s="333"/>
      <c r="H358" s="334"/>
      <c r="I358" s="333"/>
      <c r="J358" s="333"/>
      <c r="K358" s="333"/>
      <c r="L358" s="333"/>
      <c r="M358" s="333"/>
      <c r="N358" s="333"/>
      <c r="O358" s="333"/>
      <c r="P358" s="333"/>
      <c r="Q358" s="334"/>
      <c r="R358" s="333"/>
      <c r="S358" s="333"/>
      <c r="T358" s="333"/>
      <c r="U358" s="530"/>
    </row>
    <row r="359" spans="1:21">
      <c r="A359" s="508"/>
      <c r="B359" s="971"/>
      <c r="C359" s="966"/>
      <c r="D359" s="331">
        <v>46008</v>
      </c>
      <c r="E359" s="332" t="s">
        <v>196</v>
      </c>
      <c r="F359" s="333"/>
      <c r="G359" s="333"/>
      <c r="H359" s="334"/>
      <c r="I359" s="333"/>
      <c r="J359" s="333"/>
      <c r="K359" s="333"/>
      <c r="L359" s="333"/>
      <c r="M359" s="333"/>
      <c r="N359" s="333"/>
      <c r="O359" s="333"/>
      <c r="P359" s="333"/>
      <c r="Q359" s="334"/>
      <c r="R359" s="333"/>
      <c r="S359" s="333"/>
      <c r="T359" s="333"/>
      <c r="U359" s="530"/>
    </row>
    <row r="360" spans="1:21">
      <c r="A360" s="508"/>
      <c r="B360" s="971"/>
      <c r="C360" s="966"/>
      <c r="D360" s="331">
        <v>46009</v>
      </c>
      <c r="E360" s="332" t="s">
        <v>197</v>
      </c>
      <c r="F360" s="333"/>
      <c r="G360" s="333"/>
      <c r="H360" s="334"/>
      <c r="I360" s="333"/>
      <c r="J360" s="333"/>
      <c r="K360" s="333"/>
      <c r="L360" s="333"/>
      <c r="M360" s="333"/>
      <c r="N360" s="333"/>
      <c r="O360" s="333"/>
      <c r="P360" s="333"/>
      <c r="Q360" s="334"/>
      <c r="R360" s="333"/>
      <c r="S360" s="333"/>
      <c r="T360" s="333"/>
      <c r="U360" s="530"/>
    </row>
    <row r="361" spans="1:21">
      <c r="A361" s="508"/>
      <c r="B361" s="971"/>
      <c r="C361" s="966"/>
      <c r="D361" s="331">
        <v>46010</v>
      </c>
      <c r="E361" s="332" t="s">
        <v>198</v>
      </c>
      <c r="F361" s="333"/>
      <c r="G361" s="333"/>
      <c r="H361" s="334"/>
      <c r="I361" s="333"/>
      <c r="J361" s="333"/>
      <c r="K361" s="333"/>
      <c r="L361" s="333"/>
      <c r="M361" s="333"/>
      <c r="N361" s="333"/>
      <c r="O361" s="333"/>
      <c r="P361" s="333"/>
      <c r="Q361" s="334"/>
      <c r="R361" s="333"/>
      <c r="S361" s="333"/>
      <c r="T361" s="333"/>
      <c r="U361" s="530"/>
    </row>
    <row r="362" spans="1:21">
      <c r="A362" s="508"/>
      <c r="B362" s="971"/>
      <c r="C362" s="966"/>
      <c r="D362" s="335">
        <v>46011</v>
      </c>
      <c r="E362" s="340" t="s">
        <v>199</v>
      </c>
      <c r="F362" s="337"/>
      <c r="G362" s="338"/>
      <c r="H362" s="339"/>
      <c r="I362" s="338"/>
      <c r="J362" s="338"/>
      <c r="K362" s="338"/>
      <c r="L362" s="338"/>
      <c r="M362" s="338"/>
      <c r="N362" s="338"/>
      <c r="O362" s="338"/>
      <c r="P362" s="338"/>
      <c r="Q362" s="339"/>
      <c r="R362" s="338"/>
      <c r="S362" s="338"/>
      <c r="T362" s="350"/>
      <c r="U362" s="530"/>
    </row>
    <row r="363" spans="1:21">
      <c r="A363" s="508"/>
      <c r="B363" s="971"/>
      <c r="C363" s="967"/>
      <c r="D363" s="335">
        <v>46012</v>
      </c>
      <c r="E363" s="340" t="s">
        <v>200</v>
      </c>
      <c r="F363" s="341"/>
      <c r="G363" s="342"/>
      <c r="H363" s="343"/>
      <c r="I363" s="342"/>
      <c r="J363" s="342"/>
      <c r="K363" s="342"/>
      <c r="L363" s="342"/>
      <c r="M363" s="342"/>
      <c r="N363" s="342"/>
      <c r="O363" s="342"/>
      <c r="P363" s="342"/>
      <c r="Q363" s="343"/>
      <c r="R363" s="342"/>
      <c r="S363" s="342"/>
      <c r="T363" s="351"/>
      <c r="U363" s="530"/>
    </row>
    <row r="364" spans="1:21">
      <c r="A364" s="508"/>
      <c r="B364" s="971"/>
      <c r="C364" s="968">
        <v>52</v>
      </c>
      <c r="D364" s="331">
        <v>46013</v>
      </c>
      <c r="E364" s="332" t="s">
        <v>194</v>
      </c>
      <c r="F364" s="333"/>
      <c r="G364" s="333"/>
      <c r="H364" s="334"/>
      <c r="I364" s="333"/>
      <c r="J364" s="333"/>
      <c r="K364" s="333"/>
      <c r="L364" s="333"/>
      <c r="M364" s="333"/>
      <c r="N364" s="333"/>
      <c r="O364" s="333"/>
      <c r="P364" s="333"/>
      <c r="Q364" s="334"/>
      <c r="R364" s="333"/>
      <c r="S364" s="333"/>
      <c r="T364" s="333"/>
      <c r="U364" s="530"/>
    </row>
    <row r="365" spans="1:21">
      <c r="A365" s="508"/>
      <c r="B365" s="971"/>
      <c r="C365" s="966"/>
      <c r="D365" s="331">
        <v>46014</v>
      </c>
      <c r="E365" s="332" t="s">
        <v>195</v>
      </c>
      <c r="F365" s="333"/>
      <c r="G365" s="333"/>
      <c r="H365" s="334"/>
      <c r="I365" s="333"/>
      <c r="J365" s="333"/>
      <c r="K365" s="333"/>
      <c r="L365" s="333"/>
      <c r="M365" s="333"/>
      <c r="N365" s="333"/>
      <c r="O365" s="333"/>
      <c r="P365" s="333"/>
      <c r="Q365" s="334"/>
      <c r="R365" s="333"/>
      <c r="S365" s="333"/>
      <c r="T365" s="333"/>
      <c r="U365" s="530"/>
    </row>
    <row r="366" spans="1:21">
      <c r="A366" s="508"/>
      <c r="B366" s="971"/>
      <c r="C366" s="966"/>
      <c r="D366" s="331">
        <v>46015</v>
      </c>
      <c r="E366" s="332" t="s">
        <v>196</v>
      </c>
      <c r="F366" s="333"/>
      <c r="G366" s="333"/>
      <c r="H366" s="334"/>
      <c r="I366" s="333"/>
      <c r="J366" s="333"/>
      <c r="K366" s="333"/>
      <c r="L366" s="333"/>
      <c r="M366" s="333"/>
      <c r="N366" s="333"/>
      <c r="O366" s="333"/>
      <c r="P366" s="333"/>
      <c r="Q366" s="334"/>
      <c r="R366" s="333"/>
      <c r="S366" s="333"/>
      <c r="T366" s="333"/>
      <c r="U366" s="530"/>
    </row>
    <row r="367" spans="1:21">
      <c r="A367" s="508"/>
      <c r="B367" s="971"/>
      <c r="C367" s="966"/>
      <c r="D367" s="335">
        <v>46016</v>
      </c>
      <c r="E367" s="340" t="s">
        <v>197</v>
      </c>
      <c r="F367" s="513"/>
      <c r="G367" s="514"/>
      <c r="H367" s="515"/>
      <c r="I367" s="514"/>
      <c r="J367" s="514"/>
      <c r="K367" s="514"/>
      <c r="L367" s="514"/>
      <c r="M367" s="514"/>
      <c r="N367" s="514"/>
      <c r="O367" s="514"/>
      <c r="P367" s="514"/>
      <c r="Q367" s="515"/>
      <c r="R367" s="514"/>
      <c r="S367" s="514"/>
      <c r="T367" s="516"/>
      <c r="U367" s="531"/>
    </row>
    <row r="368" spans="1:21">
      <c r="A368" s="508"/>
      <c r="B368" s="971"/>
      <c r="C368" s="966"/>
      <c r="D368" s="331">
        <v>46017</v>
      </c>
      <c r="E368" s="332" t="s">
        <v>198</v>
      </c>
      <c r="F368" s="333"/>
      <c r="G368" s="333"/>
      <c r="H368" s="334"/>
      <c r="I368" s="333"/>
      <c r="J368" s="333"/>
      <c r="K368" s="333"/>
      <c r="L368" s="333"/>
      <c r="M368" s="333"/>
      <c r="N368" s="333"/>
      <c r="O368" s="333"/>
      <c r="P368" s="333"/>
      <c r="Q368" s="334"/>
      <c r="R368" s="333"/>
      <c r="S368" s="333"/>
      <c r="T368" s="333"/>
      <c r="U368" s="530"/>
    </row>
    <row r="369" spans="1:21">
      <c r="A369" s="508"/>
      <c r="B369" s="971"/>
      <c r="C369" s="966"/>
      <c r="D369" s="335">
        <v>46018</v>
      </c>
      <c r="E369" s="340" t="s">
        <v>199</v>
      </c>
      <c r="F369" s="337"/>
      <c r="G369" s="338"/>
      <c r="H369" s="339"/>
      <c r="I369" s="338"/>
      <c r="J369" s="338"/>
      <c r="K369" s="338"/>
      <c r="L369" s="338"/>
      <c r="M369" s="338"/>
      <c r="N369" s="338"/>
      <c r="O369" s="338"/>
      <c r="P369" s="338"/>
      <c r="Q369" s="339"/>
      <c r="R369" s="338"/>
      <c r="S369" s="338"/>
      <c r="T369" s="350"/>
      <c r="U369" s="530"/>
    </row>
    <row r="370" spans="1:21">
      <c r="A370" s="508"/>
      <c r="B370" s="971"/>
      <c r="C370" s="967"/>
      <c r="D370" s="335">
        <v>46019</v>
      </c>
      <c r="E370" s="340" t="s">
        <v>200</v>
      </c>
      <c r="F370" s="341"/>
      <c r="G370" s="342"/>
      <c r="H370" s="343"/>
      <c r="I370" s="342"/>
      <c r="J370" s="342"/>
      <c r="K370" s="342"/>
      <c r="L370" s="342"/>
      <c r="M370" s="342"/>
      <c r="N370" s="342"/>
      <c r="O370" s="342"/>
      <c r="P370" s="342"/>
      <c r="Q370" s="343"/>
      <c r="R370" s="342"/>
      <c r="S370" s="342"/>
      <c r="T370" s="351"/>
      <c r="U370" s="530"/>
    </row>
    <row r="371" spans="1:21">
      <c r="A371" s="508"/>
      <c r="B371" s="971"/>
      <c r="C371" s="968">
        <v>53</v>
      </c>
      <c r="D371" s="331">
        <v>46020</v>
      </c>
      <c r="E371" s="332" t="s">
        <v>194</v>
      </c>
      <c r="F371" s="333"/>
      <c r="G371" s="333"/>
      <c r="H371" s="334"/>
      <c r="I371" s="333"/>
      <c r="J371" s="333"/>
      <c r="K371" s="333"/>
      <c r="L371" s="333"/>
      <c r="M371" s="333"/>
      <c r="N371" s="333"/>
      <c r="O371" s="333"/>
      <c r="P371" s="333"/>
      <c r="Q371" s="334"/>
      <c r="R371" s="333"/>
      <c r="S371" s="333"/>
      <c r="T371" s="333"/>
      <c r="U371" s="530"/>
    </row>
    <row r="372" spans="1:21">
      <c r="A372" s="508"/>
      <c r="B372" s="971"/>
      <c r="C372" s="966"/>
      <c r="D372" s="331">
        <v>46021</v>
      </c>
      <c r="E372" s="332" t="s">
        <v>195</v>
      </c>
      <c r="F372" s="333"/>
      <c r="G372" s="333"/>
      <c r="H372" s="334"/>
      <c r="I372" s="333"/>
      <c r="J372" s="333"/>
      <c r="K372" s="333"/>
      <c r="L372" s="333"/>
      <c r="M372" s="333"/>
      <c r="N372" s="333"/>
      <c r="O372" s="333"/>
      <c r="P372" s="333"/>
      <c r="Q372" s="334"/>
      <c r="R372" s="333"/>
      <c r="S372" s="333"/>
      <c r="T372" s="333"/>
      <c r="U372" s="530"/>
    </row>
    <row r="373" spans="1:21">
      <c r="A373" s="508"/>
      <c r="B373" s="972"/>
      <c r="C373" s="967"/>
      <c r="D373" s="331">
        <v>46022</v>
      </c>
      <c r="E373" s="332" t="s">
        <v>196</v>
      </c>
      <c r="F373" s="520"/>
      <c r="G373" s="521"/>
      <c r="H373" s="522"/>
      <c r="I373" s="521"/>
      <c r="J373" s="521"/>
      <c r="K373" s="521"/>
      <c r="L373" s="521"/>
      <c r="M373" s="521"/>
      <c r="N373" s="521"/>
      <c r="O373" s="521"/>
      <c r="P373" s="521"/>
      <c r="Q373" s="522"/>
      <c r="R373" s="521"/>
      <c r="S373" s="521"/>
      <c r="T373" s="523"/>
      <c r="U373" s="530"/>
    </row>
    <row r="374" spans="1:21">
      <c r="D374"/>
      <c r="E374"/>
      <c r="F374" s="333"/>
      <c r="G374" s="333"/>
      <c r="H374" s="333"/>
      <c r="I374" s="333"/>
      <c r="J374" s="333"/>
      <c r="K374" s="333"/>
      <c r="L374" s="333"/>
      <c r="M374" s="333"/>
      <c r="N374" s="333"/>
      <c r="O374" s="333"/>
      <c r="P374" s="333"/>
      <c r="Q374" s="333"/>
      <c r="R374" s="333"/>
      <c r="S374" s="333"/>
      <c r="T374" s="333"/>
      <c r="U374" s="532"/>
    </row>
    <row r="375" spans="1:21">
      <c r="D375"/>
      <c r="E375"/>
      <c r="F375" s="333"/>
      <c r="G375" s="333"/>
      <c r="H375" s="333"/>
      <c r="I375" s="333"/>
      <c r="J375" s="333"/>
      <c r="K375" s="333"/>
      <c r="L375" s="333"/>
      <c r="M375" s="333"/>
      <c r="N375" s="333"/>
      <c r="O375" s="333"/>
      <c r="P375" s="333"/>
      <c r="Q375" s="333"/>
      <c r="R375" s="333"/>
      <c r="S375" s="333"/>
      <c r="T375" s="333"/>
      <c r="U375" s="532"/>
    </row>
    <row r="376" spans="1:21">
      <c r="D376"/>
      <c r="E376"/>
      <c r="F376" s="447"/>
      <c r="G376" s="447"/>
      <c r="H376" s="447"/>
      <c r="I376" s="447"/>
      <c r="J376" s="447"/>
      <c r="K376" s="447"/>
      <c r="L376" s="447"/>
      <c r="M376" s="447"/>
      <c r="N376" s="447"/>
      <c r="O376" s="447"/>
      <c r="P376" s="447"/>
      <c r="Q376" s="447"/>
      <c r="R376" s="447"/>
      <c r="S376" s="447"/>
      <c r="T376" s="519"/>
      <c r="U376" s="532"/>
    </row>
    <row r="377" spans="1:21">
      <c r="D377"/>
      <c r="E377"/>
      <c r="F377" s="447"/>
      <c r="G377" s="447"/>
      <c r="H377" s="447"/>
      <c r="I377" s="447"/>
      <c r="J377" s="447"/>
      <c r="K377" s="447"/>
      <c r="L377" s="447"/>
      <c r="M377" s="447"/>
      <c r="N377" s="447"/>
      <c r="O377" s="447"/>
      <c r="P377" s="447"/>
      <c r="Q377" s="447"/>
      <c r="R377" s="447"/>
      <c r="S377" s="447"/>
      <c r="T377" s="519"/>
      <c r="U377" s="532"/>
    </row>
    <row r="378" spans="1:21">
      <c r="D378"/>
      <c r="E378"/>
      <c r="U378" s="533"/>
    </row>
    <row r="379" spans="1:21">
      <c r="D379"/>
      <c r="E379"/>
      <c r="U379" s="533"/>
    </row>
    <row r="380" spans="1:21">
      <c r="D380"/>
      <c r="E380"/>
      <c r="U380" s="533"/>
    </row>
    <row r="381" spans="1:21">
      <c r="D381"/>
      <c r="E381"/>
      <c r="U381" s="533"/>
    </row>
    <row r="382" spans="1:21">
      <c r="U382" s="533"/>
    </row>
    <row r="383" spans="1:21">
      <c r="U383" s="533"/>
    </row>
    <row r="384" spans="1:21">
      <c r="U384"/>
    </row>
    <row r="385" spans="21:21">
      <c r="U385"/>
    </row>
    <row r="386" spans="21:21">
      <c r="U386"/>
    </row>
    <row r="387" spans="21:21">
      <c r="U387"/>
    </row>
    <row r="388" spans="21:21">
      <c r="U388"/>
    </row>
    <row r="389" spans="21:21">
      <c r="U389"/>
    </row>
    <row r="390" spans="21:21">
      <c r="U390"/>
    </row>
    <row r="391" spans="21:21">
      <c r="U391"/>
    </row>
    <row r="392" spans="21:21">
      <c r="U392"/>
    </row>
    <row r="393" spans="21:21">
      <c r="U393"/>
    </row>
    <row r="394" spans="21:21">
      <c r="U394"/>
    </row>
    <row r="395" spans="21:21">
      <c r="U395"/>
    </row>
    <row r="396" spans="21:21">
      <c r="U396"/>
    </row>
    <row r="397" spans="21:21">
      <c r="U397"/>
    </row>
    <row r="398" spans="21:21">
      <c r="U398"/>
    </row>
    <row r="399" spans="21:21">
      <c r="U399"/>
    </row>
    <row r="400" spans="21:21">
      <c r="U400"/>
    </row>
    <row r="401" spans="21:21">
      <c r="U401"/>
    </row>
    <row r="402" spans="21:21">
      <c r="U402"/>
    </row>
    <row r="403" spans="21:21">
      <c r="U403"/>
    </row>
    <row r="404" spans="21:21">
      <c r="U404"/>
    </row>
    <row r="405" spans="21:21">
      <c r="U405"/>
    </row>
    <row r="406" spans="21:21">
      <c r="U406"/>
    </row>
    <row r="407" spans="21:21">
      <c r="U407"/>
    </row>
    <row r="408" spans="21:21">
      <c r="U408"/>
    </row>
    <row r="409" spans="21:21">
      <c r="U409"/>
    </row>
    <row r="410" spans="21:21">
      <c r="U410"/>
    </row>
    <row r="411" spans="21:21">
      <c r="U411"/>
    </row>
    <row r="412" spans="21:21">
      <c r="U412"/>
    </row>
    <row r="413" spans="21:21">
      <c r="U413"/>
    </row>
    <row r="414" spans="21:21">
      <c r="U414"/>
    </row>
    <row r="415" spans="21:21">
      <c r="U415"/>
    </row>
    <row r="416" spans="21:21">
      <c r="U416"/>
    </row>
    <row r="417" spans="21:21">
      <c r="U417"/>
    </row>
    <row r="418" spans="21:21">
      <c r="U418"/>
    </row>
    <row r="419" spans="21:21">
      <c r="U419"/>
    </row>
    <row r="420" spans="21:21">
      <c r="U420"/>
    </row>
    <row r="421" spans="21:21">
      <c r="U421"/>
    </row>
    <row r="422" spans="21:21">
      <c r="U422"/>
    </row>
    <row r="423" spans="21:21">
      <c r="U423"/>
    </row>
    <row r="424" spans="21:21">
      <c r="U424"/>
    </row>
    <row r="425" spans="21:21">
      <c r="U425"/>
    </row>
    <row r="426" spans="21:21">
      <c r="U426"/>
    </row>
    <row r="427" spans="21:21">
      <c r="U427"/>
    </row>
    <row r="428" spans="21:21">
      <c r="U428"/>
    </row>
    <row r="429" spans="21:21">
      <c r="U429"/>
    </row>
    <row r="430" spans="21:21">
      <c r="U430"/>
    </row>
    <row r="431" spans="21:21">
      <c r="U431"/>
    </row>
    <row r="432" spans="21:21">
      <c r="U432"/>
    </row>
    <row r="433" spans="21:21">
      <c r="U433"/>
    </row>
    <row r="434" spans="21:21">
      <c r="U434"/>
    </row>
    <row r="435" spans="21:21">
      <c r="U435"/>
    </row>
    <row r="436" spans="21:21">
      <c r="U436"/>
    </row>
    <row r="437" spans="21:21">
      <c r="U437"/>
    </row>
  </sheetData>
  <mergeCells count="87">
    <mergeCell ref="F238:H238"/>
    <mergeCell ref="C273:C279"/>
    <mergeCell ref="C280:C286"/>
    <mergeCell ref="C287:C293"/>
    <mergeCell ref="C294:C300"/>
    <mergeCell ref="C196:C202"/>
    <mergeCell ref="C203:C209"/>
    <mergeCell ref="C210:C216"/>
    <mergeCell ref="C217:C223"/>
    <mergeCell ref="C371:C373"/>
    <mergeCell ref="C252:C258"/>
    <mergeCell ref="C259:C265"/>
    <mergeCell ref="C266:C272"/>
    <mergeCell ref="C301:C307"/>
    <mergeCell ref="C63:C69"/>
    <mergeCell ref="C70:C76"/>
    <mergeCell ref="C77:C83"/>
    <mergeCell ref="C84:C90"/>
    <mergeCell ref="C91:C97"/>
    <mergeCell ref="C98:C104"/>
    <mergeCell ref="C105:C111"/>
    <mergeCell ref="C112:C118"/>
    <mergeCell ref="C119:C125"/>
    <mergeCell ref="B313:B342"/>
    <mergeCell ref="C224:C230"/>
    <mergeCell ref="C231:C237"/>
    <mergeCell ref="C238:C244"/>
    <mergeCell ref="C245:C251"/>
    <mergeCell ref="C126:C132"/>
    <mergeCell ref="C133:C139"/>
    <mergeCell ref="C140:C146"/>
    <mergeCell ref="C147:C153"/>
    <mergeCell ref="C154:C160"/>
    <mergeCell ref="C161:C167"/>
    <mergeCell ref="C168:C174"/>
    <mergeCell ref="G129:H129"/>
    <mergeCell ref="B190:B220"/>
    <mergeCell ref="F235:H235"/>
    <mergeCell ref="B343:B373"/>
    <mergeCell ref="C308:C314"/>
    <mergeCell ref="C315:C321"/>
    <mergeCell ref="C322:C328"/>
    <mergeCell ref="C329:C335"/>
    <mergeCell ref="C336:C342"/>
    <mergeCell ref="C343:C349"/>
    <mergeCell ref="C350:C356"/>
    <mergeCell ref="C357:C363"/>
    <mergeCell ref="C364:C370"/>
    <mergeCell ref="C175:C181"/>
    <mergeCell ref="C182:C188"/>
    <mergeCell ref="C189:C195"/>
    <mergeCell ref="B282:B312"/>
    <mergeCell ref="B221:B251"/>
    <mergeCell ref="B252:B281"/>
    <mergeCell ref="B99:B128"/>
    <mergeCell ref="B129:B159"/>
    <mergeCell ref="B160:B189"/>
    <mergeCell ref="C3:T3"/>
    <mergeCell ref="B8:T8"/>
    <mergeCell ref="O6:Q6"/>
    <mergeCell ref="A3:A8"/>
    <mergeCell ref="B68:B98"/>
    <mergeCell ref="B9:B39"/>
    <mergeCell ref="B40:B67"/>
    <mergeCell ref="C9:C13"/>
    <mergeCell ref="C14:C20"/>
    <mergeCell ref="C21:C27"/>
    <mergeCell ref="C28:C34"/>
    <mergeCell ref="C35:C41"/>
    <mergeCell ref="C42:C48"/>
    <mergeCell ref="C49:C55"/>
    <mergeCell ref="C56:C62"/>
    <mergeCell ref="I5:K5"/>
    <mergeCell ref="R4:T4"/>
    <mergeCell ref="I4:Q4"/>
    <mergeCell ref="F4:H4"/>
    <mergeCell ref="B4:E4"/>
    <mergeCell ref="G14:H14"/>
    <mergeCell ref="L6:N6"/>
    <mergeCell ref="I6:K6"/>
    <mergeCell ref="O5:Q5"/>
    <mergeCell ref="L5:N5"/>
    <mergeCell ref="E5:E6"/>
    <mergeCell ref="D5:D6"/>
    <mergeCell ref="C5:C6"/>
    <mergeCell ref="B7:T7"/>
    <mergeCell ref="B5:B6"/>
  </mergeCells>
  <pageMargins left="0.7" right="0.7" top="0.75" bottom="0.75" header="0.3" footer="0.3"/>
  <pageSetup paperSize="9" scale="4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theme="8" tint="0.59999389629810485"/>
  </sheetPr>
  <dimension ref="A2:H1034"/>
  <sheetViews>
    <sheetView zoomScale="174" zoomScaleNormal="174" zoomScalePageLayoutView="174" workbookViewId="0">
      <pane xSplit="8" ySplit="6" topLeftCell="I7" activePane="bottomRight" state="frozen"/>
      <selection pane="topRight" activeCell="I1" sqref="I1"/>
      <selection pane="bottomLeft" activeCell="A6" sqref="A6"/>
      <selection pane="bottomRight" activeCell="I16" sqref="I16"/>
    </sheetView>
  </sheetViews>
  <sheetFormatPr baseColWidth="10" defaultColWidth="11.42578125" defaultRowHeight="15"/>
  <cols>
    <col min="1" max="1" width="6.85546875" style="279" customWidth="1"/>
    <col min="2" max="6" width="12.7109375" customWidth="1"/>
    <col min="7" max="8" width="12.7109375" style="286" customWidth="1"/>
  </cols>
  <sheetData>
    <row r="2" spans="1:8" ht="14.1" customHeight="1"/>
    <row r="3" spans="1:8" ht="15.75" thickBot="1">
      <c r="A3" s="982" t="s">
        <v>186</v>
      </c>
      <c r="B3" s="982"/>
      <c r="C3" s="982"/>
      <c r="D3" s="982"/>
      <c r="E3" s="982"/>
      <c r="F3" s="982"/>
      <c r="G3" s="982"/>
      <c r="H3" s="982"/>
    </row>
    <row r="4" spans="1:8" ht="15" customHeight="1">
      <c r="A4" s="986">
        <f>PRESSUPOST!H3</f>
        <v>0</v>
      </c>
      <c r="B4" s="987"/>
      <c r="C4" s="987"/>
      <c r="D4" s="987"/>
      <c r="E4" s="987"/>
      <c r="F4" s="987"/>
      <c r="G4" s="987"/>
      <c r="H4" s="988"/>
    </row>
    <row r="5" spans="1:8" ht="18.75">
      <c r="A5" s="983" t="s">
        <v>225</v>
      </c>
      <c r="B5" s="984"/>
      <c r="C5" s="984"/>
      <c r="D5" s="984"/>
      <c r="E5" s="984"/>
      <c r="F5" s="984"/>
      <c r="G5" s="984"/>
      <c r="H5" s="985"/>
    </row>
    <row r="6" spans="1:8" ht="15.75" thickBot="1">
      <c r="A6" s="554"/>
      <c r="B6" s="389" t="s">
        <v>180</v>
      </c>
      <c r="C6" s="389" t="s">
        <v>181</v>
      </c>
      <c r="D6" s="389" t="s">
        <v>333</v>
      </c>
      <c r="E6" s="389" t="s">
        <v>182</v>
      </c>
      <c r="F6" s="389" t="s">
        <v>183</v>
      </c>
      <c r="G6" s="553" t="s">
        <v>334</v>
      </c>
      <c r="H6" s="550" t="s">
        <v>184</v>
      </c>
    </row>
    <row r="7" spans="1:8" ht="15" customHeight="1">
      <c r="A7" s="979">
        <v>45658</v>
      </c>
      <c r="B7" s="535"/>
      <c r="C7" s="283"/>
      <c r="D7" s="284"/>
      <c r="E7" s="452">
        <v>45658</v>
      </c>
      <c r="F7" s="280">
        <v>45659</v>
      </c>
      <c r="G7" s="549">
        <v>45660</v>
      </c>
      <c r="H7" s="534">
        <v>45661</v>
      </c>
    </row>
    <row r="8" spans="1:8">
      <c r="A8" s="980"/>
      <c r="B8" s="285"/>
      <c r="C8" s="285"/>
      <c r="D8" s="538"/>
      <c r="E8" s="536"/>
      <c r="F8" s="536"/>
      <c r="G8" s="537"/>
      <c r="H8" s="539"/>
    </row>
    <row r="9" spans="1:8">
      <c r="A9" s="980"/>
      <c r="B9" s="285"/>
      <c r="C9" s="285"/>
      <c r="D9" s="538"/>
      <c r="E9" s="538"/>
      <c r="F9" s="538"/>
      <c r="G9" s="537"/>
      <c r="H9" s="539"/>
    </row>
    <row r="10" spans="1:8">
      <c r="A10" s="980"/>
      <c r="B10" s="281"/>
      <c r="C10" s="285"/>
      <c r="D10" s="281"/>
      <c r="E10" s="281"/>
      <c r="F10" s="538"/>
      <c r="G10" s="537"/>
      <c r="H10" s="539"/>
    </row>
    <row r="11" spans="1:8">
      <c r="A11" s="980"/>
      <c r="B11" s="281"/>
      <c r="C11" s="285"/>
      <c r="D11" s="281"/>
      <c r="E11" s="281"/>
      <c r="F11" s="282"/>
      <c r="G11" s="540"/>
      <c r="H11" s="540"/>
    </row>
    <row r="12" spans="1:8">
      <c r="A12" s="980"/>
      <c r="B12" s="280">
        <v>45662</v>
      </c>
      <c r="C12" s="452">
        <v>45663</v>
      </c>
      <c r="D12" s="280">
        <v>45664</v>
      </c>
      <c r="E12" s="280">
        <v>45665</v>
      </c>
      <c r="F12" s="280">
        <v>45666</v>
      </c>
      <c r="G12" s="549">
        <v>45667</v>
      </c>
      <c r="H12" s="534">
        <v>45668</v>
      </c>
    </row>
    <row r="13" spans="1:8">
      <c r="A13" s="980"/>
      <c r="B13" s="535"/>
      <c r="C13" s="283"/>
      <c r="D13" s="284"/>
      <c r="E13" s="536"/>
      <c r="F13" s="536"/>
      <c r="G13" s="537"/>
      <c r="H13" s="539"/>
    </row>
    <row r="14" spans="1:8">
      <c r="A14" s="980"/>
      <c r="B14" s="285"/>
      <c r="C14" s="285"/>
      <c r="D14" s="538"/>
      <c r="E14" s="538"/>
      <c r="F14" s="538"/>
      <c r="G14" s="537"/>
      <c r="H14" s="539"/>
    </row>
    <row r="15" spans="1:8">
      <c r="A15" s="980"/>
      <c r="B15" s="281"/>
      <c r="C15" s="285"/>
      <c r="D15" s="281"/>
      <c r="E15" s="281"/>
      <c r="F15" s="538"/>
      <c r="G15" s="537"/>
      <c r="H15" s="539"/>
    </row>
    <row r="16" spans="1:8">
      <c r="A16" s="980"/>
      <c r="B16" s="281"/>
      <c r="C16" s="285"/>
      <c r="D16" s="281"/>
      <c r="E16" s="281"/>
      <c r="F16" s="282"/>
      <c r="G16" s="540"/>
      <c r="H16" s="540"/>
    </row>
    <row r="17" spans="1:8">
      <c r="A17" s="980"/>
      <c r="B17" s="280">
        <v>45669</v>
      </c>
      <c r="C17" s="280">
        <v>45670</v>
      </c>
      <c r="D17" s="280">
        <v>45671</v>
      </c>
      <c r="E17" s="280">
        <v>45672</v>
      </c>
      <c r="F17" s="280">
        <v>45673</v>
      </c>
      <c r="G17" s="549">
        <v>45674</v>
      </c>
      <c r="H17" s="534">
        <v>45675</v>
      </c>
    </row>
    <row r="18" spans="1:8">
      <c r="A18" s="980"/>
      <c r="B18" s="535"/>
      <c r="C18" s="283"/>
      <c r="D18" s="284"/>
      <c r="E18" s="536"/>
      <c r="F18" s="536"/>
      <c r="G18" s="537"/>
      <c r="H18" s="539"/>
    </row>
    <row r="19" spans="1:8">
      <c r="A19" s="980"/>
      <c r="B19" s="285"/>
      <c r="C19" s="285"/>
      <c r="D19" s="538"/>
      <c r="E19" s="538"/>
      <c r="F19" s="538"/>
      <c r="G19" s="537"/>
      <c r="H19" s="539"/>
    </row>
    <row r="20" spans="1:8">
      <c r="A20" s="980"/>
      <c r="B20" s="281"/>
      <c r="C20" s="285"/>
      <c r="D20" s="281"/>
      <c r="E20" s="281"/>
      <c r="F20" s="538"/>
      <c r="G20" s="537"/>
      <c r="H20" s="539"/>
    </row>
    <row r="21" spans="1:8">
      <c r="A21" s="980"/>
      <c r="B21" s="281"/>
      <c r="C21" s="285"/>
      <c r="D21" s="281"/>
      <c r="E21" s="281"/>
      <c r="F21" s="282"/>
      <c r="G21" s="540"/>
      <c r="H21" s="540"/>
    </row>
    <row r="22" spans="1:8">
      <c r="A22" s="980"/>
      <c r="B22" s="280">
        <v>45676</v>
      </c>
      <c r="C22" s="280">
        <v>45677</v>
      </c>
      <c r="D22" s="280">
        <v>45678</v>
      </c>
      <c r="E22" s="280">
        <v>45679</v>
      </c>
      <c r="F22" s="280">
        <v>45680</v>
      </c>
      <c r="G22" s="549">
        <v>45681</v>
      </c>
      <c r="H22" s="534">
        <v>45682</v>
      </c>
    </row>
    <row r="23" spans="1:8">
      <c r="A23" s="980"/>
      <c r="B23" s="535"/>
      <c r="C23" s="283"/>
      <c r="D23" s="284"/>
      <c r="E23" s="536"/>
      <c r="F23" s="536"/>
      <c r="G23" s="537"/>
      <c r="H23" s="539"/>
    </row>
    <row r="24" spans="1:8">
      <c r="A24" s="980"/>
      <c r="B24" s="285"/>
      <c r="C24" s="285"/>
      <c r="D24" s="538"/>
      <c r="E24" s="538"/>
      <c r="F24" s="538"/>
      <c r="G24" s="537"/>
      <c r="H24" s="539"/>
    </row>
    <row r="25" spans="1:8">
      <c r="A25" s="980"/>
      <c r="B25" s="281"/>
      <c r="C25" s="285"/>
      <c r="D25" s="281"/>
      <c r="E25" s="281"/>
      <c r="F25" s="538"/>
      <c r="G25" s="537"/>
      <c r="H25" s="539"/>
    </row>
    <row r="26" spans="1:8">
      <c r="A26" s="980"/>
      <c r="B26" s="281"/>
      <c r="C26" s="285"/>
      <c r="D26" s="281"/>
      <c r="E26" s="281"/>
      <c r="F26" s="282"/>
      <c r="G26" s="540"/>
      <c r="H26" s="540"/>
    </row>
    <row r="27" spans="1:8">
      <c r="A27" s="980"/>
      <c r="B27" s="280">
        <v>45683</v>
      </c>
      <c r="C27" s="280">
        <v>45684</v>
      </c>
      <c r="D27" s="280">
        <v>45685</v>
      </c>
      <c r="E27" s="280">
        <v>45686</v>
      </c>
      <c r="F27" s="280">
        <v>45687</v>
      </c>
      <c r="G27" s="549">
        <v>45688</v>
      </c>
      <c r="H27" s="534">
        <v>45689</v>
      </c>
    </row>
    <row r="28" spans="1:8">
      <c r="A28" s="980"/>
      <c r="B28" s="535"/>
      <c r="C28" s="283"/>
      <c r="D28" s="284"/>
      <c r="E28" s="536"/>
      <c r="F28" s="536"/>
      <c r="G28" s="537"/>
      <c r="H28" s="539"/>
    </row>
    <row r="29" spans="1:8">
      <c r="A29" s="980"/>
      <c r="B29" s="285"/>
      <c r="C29" s="285"/>
      <c r="D29" s="538"/>
      <c r="E29" s="538"/>
      <c r="F29" s="538"/>
      <c r="G29" s="537"/>
      <c r="H29" s="539"/>
    </row>
    <row r="30" spans="1:8">
      <c r="A30" s="980"/>
      <c r="B30" s="281"/>
      <c r="C30" s="285"/>
      <c r="D30" s="281"/>
      <c r="E30" s="281"/>
      <c r="F30" s="538"/>
      <c r="G30" s="537"/>
      <c r="H30" s="539"/>
    </row>
    <row r="31" spans="1:8">
      <c r="A31" s="981"/>
      <c r="B31" s="281"/>
      <c r="C31" s="285"/>
      <c r="D31" s="281"/>
      <c r="E31" s="281"/>
      <c r="F31" s="282"/>
      <c r="G31" s="540"/>
      <c r="H31" s="540"/>
    </row>
    <row r="32" spans="1:8">
      <c r="A32" s="979">
        <v>45689</v>
      </c>
      <c r="B32" s="280">
        <v>45691</v>
      </c>
      <c r="C32" s="280">
        <v>45692</v>
      </c>
      <c r="D32" s="280">
        <v>45693</v>
      </c>
      <c r="E32" s="280">
        <v>45694</v>
      </c>
      <c r="F32" s="280">
        <v>45695</v>
      </c>
      <c r="G32" s="549">
        <v>45696</v>
      </c>
      <c r="H32" s="534">
        <v>45697</v>
      </c>
    </row>
    <row r="33" spans="1:8" ht="15" customHeight="1">
      <c r="A33" s="980"/>
      <c r="B33" s="535"/>
      <c r="C33" s="283"/>
      <c r="D33" s="284"/>
      <c r="E33" s="536"/>
      <c r="F33" s="536"/>
      <c r="G33" s="537"/>
      <c r="H33" s="539"/>
    </row>
    <row r="34" spans="1:8">
      <c r="A34" s="980"/>
      <c r="B34" s="285"/>
      <c r="C34" s="285"/>
      <c r="D34" s="538"/>
      <c r="E34" s="538"/>
      <c r="F34" s="538"/>
      <c r="G34" s="537"/>
      <c r="H34" s="539"/>
    </row>
    <row r="35" spans="1:8">
      <c r="A35" s="980"/>
      <c r="B35" s="281"/>
      <c r="C35" s="285"/>
      <c r="D35" s="281"/>
      <c r="E35" s="281"/>
      <c r="F35" s="538"/>
      <c r="G35" s="537"/>
      <c r="H35" s="539"/>
    </row>
    <row r="36" spans="1:8">
      <c r="A36" s="980"/>
      <c r="B36" s="281"/>
      <c r="C36" s="285"/>
      <c r="D36" s="281"/>
      <c r="E36" s="281"/>
      <c r="F36" s="282"/>
      <c r="G36" s="540"/>
      <c r="H36" s="540"/>
    </row>
    <row r="37" spans="1:8">
      <c r="A37" s="980"/>
      <c r="B37" s="280">
        <v>45698</v>
      </c>
      <c r="C37" s="280">
        <v>45699</v>
      </c>
      <c r="D37" s="280">
        <v>45700</v>
      </c>
      <c r="E37" s="280">
        <v>45701</v>
      </c>
      <c r="F37" s="280">
        <v>45702</v>
      </c>
      <c r="G37" s="549">
        <v>45703</v>
      </c>
      <c r="H37" s="534">
        <v>45704</v>
      </c>
    </row>
    <row r="38" spans="1:8">
      <c r="A38" s="980"/>
      <c r="B38" s="535"/>
      <c r="C38" s="283"/>
      <c r="D38" s="284"/>
      <c r="E38" s="536"/>
      <c r="F38" s="536"/>
      <c r="G38" s="537"/>
      <c r="H38" s="542"/>
    </row>
    <row r="39" spans="1:8">
      <c r="A39" s="980"/>
      <c r="B39" s="285"/>
      <c r="C39" s="285"/>
      <c r="D39" s="538"/>
      <c r="E39" s="538"/>
      <c r="F39" s="538"/>
      <c r="G39" s="537"/>
      <c r="H39" s="542"/>
    </row>
    <row r="40" spans="1:8">
      <c r="A40" s="980"/>
      <c r="B40" s="281"/>
      <c r="C40" s="285"/>
      <c r="D40" s="281"/>
      <c r="E40" s="281"/>
      <c r="F40" s="538"/>
      <c r="G40" s="537"/>
      <c r="H40" s="539"/>
    </row>
    <row r="41" spans="1:8">
      <c r="A41" s="980"/>
      <c r="B41" s="281"/>
      <c r="C41" s="285"/>
      <c r="D41" s="281"/>
      <c r="E41" s="281"/>
      <c r="F41" s="282"/>
      <c r="G41" s="540"/>
      <c r="H41" s="540"/>
    </row>
    <row r="42" spans="1:8">
      <c r="A42" s="980"/>
      <c r="B42" s="280">
        <v>45705</v>
      </c>
      <c r="C42" s="280">
        <v>45706</v>
      </c>
      <c r="D42" s="280">
        <v>45707</v>
      </c>
      <c r="E42" s="280">
        <v>45708</v>
      </c>
      <c r="F42" s="280">
        <v>45709</v>
      </c>
      <c r="G42" s="549">
        <v>45710</v>
      </c>
      <c r="H42" s="534">
        <v>45711</v>
      </c>
    </row>
    <row r="43" spans="1:8">
      <c r="A43" s="980"/>
      <c r="B43" s="543"/>
      <c r="C43" s="543"/>
      <c r="D43" s="543"/>
      <c r="E43" s="544"/>
      <c r="F43" s="536"/>
      <c r="G43" s="545"/>
      <c r="H43" s="545"/>
    </row>
    <row r="44" spans="1:8">
      <c r="A44" s="980"/>
      <c r="B44" s="285"/>
      <c r="C44" s="285"/>
      <c r="D44" s="538"/>
      <c r="E44" s="538"/>
      <c r="F44" s="538"/>
      <c r="G44" s="537"/>
      <c r="H44" s="539"/>
    </row>
    <row r="45" spans="1:8">
      <c r="A45" s="980"/>
      <c r="B45" s="281"/>
      <c r="C45" s="285"/>
      <c r="D45" s="281"/>
      <c r="E45" s="281"/>
      <c r="F45" s="538"/>
      <c r="G45" s="537"/>
      <c r="H45" s="539"/>
    </row>
    <row r="46" spans="1:8">
      <c r="A46" s="980"/>
      <c r="B46" s="281"/>
      <c r="C46" s="281"/>
      <c r="D46" s="281"/>
      <c r="E46" s="281"/>
      <c r="F46" s="281"/>
      <c r="G46" s="540"/>
      <c r="H46" s="540"/>
    </row>
    <row r="47" spans="1:8">
      <c r="A47" s="980"/>
      <c r="B47" s="280">
        <v>45712</v>
      </c>
      <c r="C47" s="280">
        <v>45713</v>
      </c>
      <c r="D47" s="280">
        <v>45714</v>
      </c>
      <c r="E47" s="280">
        <v>45715</v>
      </c>
      <c r="F47" s="280">
        <v>45716</v>
      </c>
      <c r="G47" s="549">
        <v>45717</v>
      </c>
      <c r="H47" s="534">
        <v>45718</v>
      </c>
    </row>
    <row r="48" spans="1:8">
      <c r="A48" s="980"/>
      <c r="B48" s="536"/>
      <c r="C48" s="536"/>
      <c r="D48" s="544"/>
      <c r="E48" s="536"/>
      <c r="F48" s="536"/>
      <c r="G48" s="545"/>
      <c r="H48" s="545"/>
    </row>
    <row r="49" spans="1:8">
      <c r="A49" s="980"/>
      <c r="B49" s="285"/>
      <c r="C49" s="285"/>
      <c r="D49" s="538"/>
      <c r="E49" s="538"/>
      <c r="F49" s="538"/>
      <c r="G49" s="537"/>
      <c r="H49" s="539"/>
    </row>
    <row r="50" spans="1:8">
      <c r="A50" s="980"/>
      <c r="B50" s="281"/>
      <c r="C50" s="281"/>
      <c r="D50" s="281"/>
      <c r="E50" s="281"/>
      <c r="F50" s="281"/>
      <c r="G50" s="537"/>
      <c r="H50" s="539"/>
    </row>
    <row r="51" spans="1:8">
      <c r="A51" s="981"/>
      <c r="B51" s="285"/>
      <c r="C51" s="285"/>
      <c r="D51" s="285"/>
      <c r="E51" s="285"/>
      <c r="F51" s="285"/>
      <c r="G51" s="540"/>
      <c r="H51" s="540"/>
    </row>
    <row r="52" spans="1:8" ht="15" customHeight="1">
      <c r="A52" s="979">
        <v>45717</v>
      </c>
      <c r="B52" s="280">
        <v>45719</v>
      </c>
      <c r="C52" s="280">
        <v>45720</v>
      </c>
      <c r="D52" s="280">
        <v>45721</v>
      </c>
      <c r="E52" s="280">
        <v>45722</v>
      </c>
      <c r="F52" s="280">
        <v>45723</v>
      </c>
      <c r="G52" s="549">
        <v>45724</v>
      </c>
      <c r="H52" s="534">
        <v>45725</v>
      </c>
    </row>
    <row r="53" spans="1:8">
      <c r="A53" s="980"/>
      <c r="B53" s="535"/>
      <c r="C53" s="283"/>
      <c r="D53" s="284"/>
      <c r="E53" s="536"/>
      <c r="F53" s="536"/>
      <c r="G53" s="537"/>
      <c r="H53" s="539"/>
    </row>
    <row r="54" spans="1:8">
      <c r="A54" s="980"/>
      <c r="B54" s="285"/>
      <c r="C54" s="285"/>
      <c r="D54" s="538"/>
      <c r="E54" s="538"/>
      <c r="F54" s="538"/>
      <c r="G54" s="537"/>
      <c r="H54" s="539"/>
    </row>
    <row r="55" spans="1:8">
      <c r="A55" s="980"/>
      <c r="B55" s="281"/>
      <c r="C55" s="285"/>
      <c r="D55" s="281"/>
      <c r="E55" s="281"/>
      <c r="F55" s="538"/>
      <c r="G55" s="537"/>
      <c r="H55" s="539"/>
    </row>
    <row r="56" spans="1:8">
      <c r="A56" s="980"/>
      <c r="B56" s="281"/>
      <c r="C56" s="285"/>
      <c r="D56" s="281"/>
      <c r="E56" s="281"/>
      <c r="F56" s="282"/>
      <c r="G56" s="540"/>
      <c r="H56" s="540"/>
    </row>
    <row r="57" spans="1:8">
      <c r="A57" s="980"/>
      <c r="B57" s="280">
        <v>45726</v>
      </c>
      <c r="C57" s="280">
        <v>45727</v>
      </c>
      <c r="D57" s="280">
        <v>45728</v>
      </c>
      <c r="E57" s="280">
        <v>45729</v>
      </c>
      <c r="F57" s="280">
        <v>45730</v>
      </c>
      <c r="G57" s="549">
        <v>45731</v>
      </c>
      <c r="H57" s="534">
        <v>45732</v>
      </c>
    </row>
    <row r="58" spans="1:8">
      <c r="A58" s="980"/>
      <c r="B58" s="535"/>
      <c r="C58" s="283"/>
      <c r="D58" s="284"/>
      <c r="E58" s="536"/>
      <c r="F58" s="536"/>
      <c r="G58" s="537"/>
      <c r="H58" s="542"/>
    </row>
    <row r="59" spans="1:8">
      <c r="A59" s="980"/>
      <c r="B59" s="285"/>
      <c r="C59" s="285"/>
      <c r="D59" s="538"/>
      <c r="E59" s="538"/>
      <c r="F59" s="538"/>
      <c r="G59" s="537"/>
      <c r="H59" s="542"/>
    </row>
    <row r="60" spans="1:8">
      <c r="A60" s="980"/>
      <c r="B60" s="281"/>
      <c r="C60" s="285"/>
      <c r="D60" s="281"/>
      <c r="E60" s="281"/>
      <c r="F60" s="538"/>
      <c r="G60" s="537"/>
      <c r="H60" s="539"/>
    </row>
    <row r="61" spans="1:8">
      <c r="A61" s="980"/>
      <c r="B61" s="281"/>
      <c r="C61" s="285"/>
      <c r="D61" s="281"/>
      <c r="E61" s="281"/>
      <c r="F61" s="282"/>
      <c r="G61" s="540"/>
      <c r="H61" s="540"/>
    </row>
    <row r="62" spans="1:8">
      <c r="A62" s="980"/>
      <c r="B62" s="280">
        <v>45733</v>
      </c>
      <c r="C62" s="280">
        <v>45734</v>
      </c>
      <c r="D62" s="452">
        <v>45735</v>
      </c>
      <c r="E62" s="280">
        <v>45736</v>
      </c>
      <c r="F62" s="280">
        <v>45737</v>
      </c>
      <c r="G62" s="549">
        <v>45738</v>
      </c>
      <c r="H62" s="534">
        <v>45739</v>
      </c>
    </row>
    <row r="63" spans="1:8">
      <c r="A63" s="980"/>
      <c r="B63" s="543"/>
      <c r="C63" s="543"/>
      <c r="D63" s="543"/>
      <c r="E63" s="544"/>
      <c r="F63" s="536"/>
      <c r="G63" s="545"/>
      <c r="H63" s="545"/>
    </row>
    <row r="64" spans="1:8">
      <c r="A64" s="980"/>
      <c r="B64" s="285"/>
      <c r="C64" s="285"/>
      <c r="D64" s="538"/>
      <c r="E64" s="538"/>
      <c r="F64" s="538"/>
      <c r="G64" s="537"/>
      <c r="H64" s="539"/>
    </row>
    <row r="65" spans="1:8">
      <c r="A65" s="980"/>
      <c r="B65" s="281"/>
      <c r="C65" s="285"/>
      <c r="D65" s="281"/>
      <c r="E65" s="281"/>
      <c r="F65" s="538"/>
      <c r="G65" s="537"/>
      <c r="H65" s="539"/>
    </row>
    <row r="66" spans="1:8">
      <c r="A66" s="980"/>
      <c r="B66" s="281"/>
      <c r="C66" s="281"/>
      <c r="D66" s="281"/>
      <c r="E66" s="281"/>
      <c r="F66" s="281"/>
      <c r="G66" s="540"/>
      <c r="H66" s="540"/>
    </row>
    <row r="67" spans="1:8">
      <c r="A67" s="980"/>
      <c r="B67" s="280">
        <v>45740</v>
      </c>
      <c r="C67" s="280">
        <v>45741</v>
      </c>
      <c r="D67" s="280">
        <v>45742</v>
      </c>
      <c r="E67" s="280">
        <v>45743</v>
      </c>
      <c r="F67" s="280">
        <v>45744</v>
      </c>
      <c r="G67" s="549">
        <v>45745</v>
      </c>
      <c r="H67" s="534">
        <v>45746</v>
      </c>
    </row>
    <row r="68" spans="1:8">
      <c r="A68" s="980"/>
      <c r="B68" s="536"/>
      <c r="C68" s="536"/>
      <c r="D68" s="544"/>
      <c r="E68" s="536"/>
      <c r="F68" s="536"/>
      <c r="G68" s="545"/>
      <c r="H68" s="545"/>
    </row>
    <row r="69" spans="1:8">
      <c r="A69" s="980"/>
      <c r="B69" s="285"/>
      <c r="C69" s="285"/>
      <c r="D69" s="538"/>
      <c r="E69" s="538"/>
      <c r="F69" s="538"/>
      <c r="G69" s="537"/>
      <c r="H69" s="539"/>
    </row>
    <row r="70" spans="1:8">
      <c r="A70" s="980"/>
      <c r="B70" s="281"/>
      <c r="C70" s="281"/>
      <c r="D70" s="281"/>
      <c r="E70" s="281"/>
      <c r="F70" s="281"/>
      <c r="G70" s="537"/>
      <c r="H70" s="539"/>
    </row>
    <row r="71" spans="1:8">
      <c r="A71" s="981"/>
      <c r="B71" s="285"/>
      <c r="C71" s="285"/>
      <c r="D71" s="285"/>
      <c r="E71" s="285"/>
      <c r="F71" s="285"/>
      <c r="G71" s="540"/>
      <c r="H71" s="540"/>
    </row>
    <row r="72" spans="1:8" ht="15" customHeight="1">
      <c r="A72" s="979">
        <v>45748</v>
      </c>
      <c r="B72" s="280">
        <v>45747</v>
      </c>
      <c r="C72" s="280">
        <v>45748</v>
      </c>
      <c r="D72" s="280">
        <v>45749</v>
      </c>
      <c r="E72" s="280">
        <v>45750</v>
      </c>
      <c r="F72" s="280">
        <v>45751</v>
      </c>
      <c r="G72" s="549">
        <v>45752</v>
      </c>
      <c r="H72" s="534">
        <v>45753</v>
      </c>
    </row>
    <row r="73" spans="1:8">
      <c r="A73" s="980"/>
      <c r="B73" s="535"/>
      <c r="C73" s="283"/>
      <c r="D73" s="284"/>
      <c r="E73" s="536"/>
      <c r="F73" s="536"/>
      <c r="G73" s="537"/>
      <c r="H73" s="539"/>
    </row>
    <row r="74" spans="1:8">
      <c r="A74" s="980"/>
      <c r="B74" s="285"/>
      <c r="C74" s="285"/>
      <c r="D74" s="538"/>
      <c r="E74" s="538"/>
      <c r="F74" s="538"/>
      <c r="G74" s="537"/>
      <c r="H74" s="539"/>
    </row>
    <row r="75" spans="1:8">
      <c r="A75" s="980"/>
      <c r="B75" s="281"/>
      <c r="C75" s="285"/>
      <c r="D75" s="281"/>
      <c r="E75" s="281"/>
      <c r="F75" s="538"/>
      <c r="G75" s="537"/>
      <c r="H75" s="539"/>
    </row>
    <row r="76" spans="1:8">
      <c r="A76" s="980"/>
      <c r="B76" s="281"/>
      <c r="C76" s="285"/>
      <c r="D76" s="281"/>
      <c r="E76" s="281"/>
      <c r="F76" s="282"/>
      <c r="G76" s="540"/>
      <c r="H76" s="540"/>
    </row>
    <row r="77" spans="1:8">
      <c r="A77" s="980"/>
      <c r="B77" s="280">
        <v>45754</v>
      </c>
      <c r="C77" s="280">
        <v>45755</v>
      </c>
      <c r="D77" s="280">
        <v>45756</v>
      </c>
      <c r="E77" s="280">
        <v>45757</v>
      </c>
      <c r="F77" s="280">
        <v>45758</v>
      </c>
      <c r="G77" s="549">
        <v>45759</v>
      </c>
      <c r="H77" s="534">
        <v>45760</v>
      </c>
    </row>
    <row r="78" spans="1:8">
      <c r="A78" s="980"/>
      <c r="B78" s="535"/>
      <c r="C78" s="283"/>
      <c r="D78" s="284"/>
      <c r="E78" s="536"/>
      <c r="F78" s="536"/>
      <c r="G78" s="537"/>
      <c r="H78" s="542"/>
    </row>
    <row r="79" spans="1:8">
      <c r="A79" s="980"/>
      <c r="B79" s="285"/>
      <c r="C79" s="285"/>
      <c r="D79" s="538"/>
      <c r="E79" s="538"/>
      <c r="F79" s="538"/>
      <c r="G79" s="537"/>
      <c r="H79" s="542"/>
    </row>
    <row r="80" spans="1:8">
      <c r="A80" s="980"/>
      <c r="B80" s="281"/>
      <c r="C80" s="285"/>
      <c r="D80" s="281"/>
      <c r="E80" s="281"/>
      <c r="F80" s="538"/>
      <c r="G80" s="537"/>
      <c r="H80" s="539"/>
    </row>
    <row r="81" spans="1:8">
      <c r="A81" s="980"/>
      <c r="B81" s="281"/>
      <c r="C81" s="285"/>
      <c r="D81" s="281"/>
      <c r="E81" s="281"/>
      <c r="F81" s="282"/>
      <c r="G81" s="540"/>
      <c r="H81" s="540"/>
    </row>
    <row r="82" spans="1:8">
      <c r="A82" s="980"/>
      <c r="B82" s="280">
        <v>45761</v>
      </c>
      <c r="C82" s="280">
        <v>45762</v>
      </c>
      <c r="D82" s="280">
        <v>45763</v>
      </c>
      <c r="E82" s="280">
        <v>45764</v>
      </c>
      <c r="F82" s="452">
        <v>45765</v>
      </c>
      <c r="G82" s="549">
        <v>45766</v>
      </c>
      <c r="H82" s="534">
        <v>45767</v>
      </c>
    </row>
    <row r="83" spans="1:8">
      <c r="A83" s="980"/>
      <c r="B83" s="543"/>
      <c r="C83" s="543"/>
      <c r="D83" s="543"/>
      <c r="E83" s="544"/>
      <c r="F83" s="536"/>
      <c r="G83" s="545"/>
      <c r="H83" s="545"/>
    </row>
    <row r="84" spans="1:8">
      <c r="A84" s="980"/>
      <c r="B84" s="285"/>
      <c r="C84" s="285"/>
      <c r="D84" s="538"/>
      <c r="E84" s="538"/>
      <c r="F84" s="538"/>
      <c r="G84" s="537"/>
      <c r="H84" s="539"/>
    </row>
    <row r="85" spans="1:8">
      <c r="A85" s="980"/>
      <c r="B85" s="281"/>
      <c r="C85" s="285"/>
      <c r="D85" s="281"/>
      <c r="E85" s="281"/>
      <c r="F85" s="538"/>
      <c r="G85" s="537"/>
      <c r="H85" s="539"/>
    </row>
    <row r="86" spans="1:8">
      <c r="A86" s="980"/>
      <c r="B86" s="281"/>
      <c r="C86" s="281"/>
      <c r="D86" s="281"/>
      <c r="E86" s="281"/>
      <c r="F86" s="281"/>
      <c r="G86" s="540"/>
      <c r="H86" s="540"/>
    </row>
    <row r="87" spans="1:8">
      <c r="A87" s="980"/>
      <c r="B87" s="452">
        <v>45768</v>
      </c>
      <c r="C87" s="280">
        <v>45769</v>
      </c>
      <c r="D87" s="280">
        <v>45770</v>
      </c>
      <c r="E87" s="280">
        <v>45771</v>
      </c>
      <c r="F87" s="280">
        <v>45772</v>
      </c>
      <c r="G87" s="549">
        <v>45773</v>
      </c>
      <c r="H87" s="534">
        <v>45774</v>
      </c>
    </row>
    <row r="88" spans="1:8">
      <c r="A88" s="980"/>
      <c r="B88" s="536"/>
      <c r="C88" s="536"/>
      <c r="D88" s="544"/>
      <c r="E88" s="536"/>
      <c r="F88" s="536"/>
      <c r="G88" s="545"/>
      <c r="H88" s="545"/>
    </row>
    <row r="89" spans="1:8">
      <c r="A89" s="980"/>
      <c r="B89" s="285"/>
      <c r="C89" s="285"/>
      <c r="D89" s="538"/>
      <c r="E89" s="538"/>
      <c r="F89" s="538"/>
      <c r="G89" s="537"/>
      <c r="H89" s="539"/>
    </row>
    <row r="90" spans="1:8">
      <c r="A90" s="980"/>
      <c r="B90" s="281"/>
      <c r="C90" s="281"/>
      <c r="D90" s="281"/>
      <c r="E90" s="281"/>
      <c r="F90" s="281"/>
      <c r="G90" s="537"/>
      <c r="H90" s="539"/>
    </row>
    <row r="91" spans="1:8">
      <c r="A91" s="980"/>
      <c r="B91" s="285"/>
      <c r="C91" s="285"/>
      <c r="D91" s="285"/>
      <c r="E91" s="285"/>
      <c r="F91" s="285"/>
      <c r="G91" s="540"/>
      <c r="H91" s="540"/>
    </row>
    <row r="92" spans="1:8" ht="15" customHeight="1">
      <c r="A92" s="980"/>
      <c r="B92" s="280">
        <v>45775</v>
      </c>
      <c r="C92" s="280">
        <v>45776</v>
      </c>
      <c r="D92" s="280">
        <v>45777</v>
      </c>
      <c r="E92" s="452">
        <v>45778</v>
      </c>
      <c r="F92" s="280">
        <v>45779</v>
      </c>
      <c r="G92" s="549">
        <v>45780</v>
      </c>
      <c r="H92" s="534">
        <v>45781</v>
      </c>
    </row>
    <row r="93" spans="1:8">
      <c r="A93" s="980"/>
      <c r="B93" s="535"/>
      <c r="C93" s="283"/>
      <c r="D93" s="284"/>
      <c r="E93" s="536"/>
      <c r="F93" s="536"/>
      <c r="G93" s="537"/>
      <c r="H93" s="539"/>
    </row>
    <row r="94" spans="1:8">
      <c r="A94" s="980"/>
      <c r="B94" s="285"/>
      <c r="C94" s="285"/>
      <c r="D94" s="538"/>
      <c r="E94" s="538"/>
      <c r="F94" s="538"/>
      <c r="G94" s="537"/>
      <c r="H94" s="539"/>
    </row>
    <row r="95" spans="1:8">
      <c r="A95" s="980"/>
      <c r="B95" s="281"/>
      <c r="C95" s="285"/>
      <c r="D95" s="281"/>
      <c r="E95" s="281"/>
      <c r="F95" s="538"/>
      <c r="G95" s="537"/>
      <c r="H95" s="539"/>
    </row>
    <row r="96" spans="1:8">
      <c r="A96" s="981"/>
      <c r="B96" s="281"/>
      <c r="C96" s="285"/>
      <c r="D96" s="281"/>
      <c r="E96" s="281"/>
      <c r="F96" s="282"/>
      <c r="G96" s="540"/>
      <c r="H96" s="540"/>
    </row>
    <row r="97" spans="1:8" ht="15" customHeight="1">
      <c r="A97" s="979">
        <v>45778</v>
      </c>
      <c r="B97" s="280">
        <v>45782</v>
      </c>
      <c r="C97" s="280">
        <v>45783</v>
      </c>
      <c r="D97" s="280">
        <v>45784</v>
      </c>
      <c r="E97" s="280">
        <v>45785</v>
      </c>
      <c r="F97" s="280">
        <v>45786</v>
      </c>
      <c r="G97" s="549">
        <v>45787</v>
      </c>
      <c r="H97" s="534">
        <v>45788</v>
      </c>
    </row>
    <row r="98" spans="1:8">
      <c r="A98" s="980"/>
      <c r="B98" s="535"/>
      <c r="C98" s="283"/>
      <c r="D98" s="284"/>
      <c r="E98" s="536"/>
      <c r="F98" s="536"/>
      <c r="G98" s="537"/>
      <c r="H98" s="542"/>
    </row>
    <row r="99" spans="1:8">
      <c r="A99" s="980"/>
      <c r="B99" s="285"/>
      <c r="C99" s="285"/>
      <c r="D99" s="538"/>
      <c r="E99" s="538"/>
      <c r="F99" s="538"/>
      <c r="G99" s="537"/>
      <c r="H99" s="542"/>
    </row>
    <row r="100" spans="1:8">
      <c r="A100" s="980"/>
      <c r="B100" s="281"/>
      <c r="C100" s="285"/>
      <c r="D100" s="281"/>
      <c r="E100" s="281"/>
      <c r="F100" s="538"/>
      <c r="G100" s="537"/>
      <c r="H100" s="539"/>
    </row>
    <row r="101" spans="1:8">
      <c r="A101" s="980"/>
      <c r="B101" s="281"/>
      <c r="C101" s="285"/>
      <c r="D101" s="281"/>
      <c r="E101" s="281"/>
      <c r="F101" s="282"/>
      <c r="G101" s="540"/>
      <c r="H101" s="540"/>
    </row>
    <row r="102" spans="1:8">
      <c r="A102" s="980"/>
      <c r="B102" s="280">
        <v>45789</v>
      </c>
      <c r="C102" s="280">
        <v>45790</v>
      </c>
      <c r="D102" s="280">
        <v>45791</v>
      </c>
      <c r="E102" s="280">
        <v>45792</v>
      </c>
      <c r="F102" s="280">
        <v>45793</v>
      </c>
      <c r="G102" s="549">
        <v>45794</v>
      </c>
      <c r="H102" s="534">
        <v>45795</v>
      </c>
    </row>
    <row r="103" spans="1:8">
      <c r="A103" s="980"/>
      <c r="B103" s="543"/>
      <c r="C103" s="543"/>
      <c r="D103" s="543"/>
      <c r="E103" s="544"/>
      <c r="F103" s="536"/>
      <c r="G103" s="545"/>
      <c r="H103" s="545"/>
    </row>
    <row r="104" spans="1:8">
      <c r="A104" s="980"/>
      <c r="B104" s="285"/>
      <c r="C104" s="285"/>
      <c r="D104" s="538"/>
      <c r="E104" s="538"/>
      <c r="F104" s="538"/>
      <c r="G104" s="537"/>
      <c r="H104" s="539"/>
    </row>
    <row r="105" spans="1:8">
      <c r="A105" s="980"/>
      <c r="B105" s="281"/>
      <c r="C105" s="285"/>
      <c r="D105" s="281"/>
      <c r="E105" s="281"/>
      <c r="F105" s="538"/>
      <c r="G105" s="537"/>
      <c r="H105" s="539"/>
    </row>
    <row r="106" spans="1:8">
      <c r="A106" s="980"/>
      <c r="B106" s="281"/>
      <c r="C106" s="281"/>
      <c r="D106" s="281"/>
      <c r="E106" s="281"/>
      <c r="F106" s="281"/>
      <c r="G106" s="540"/>
      <c r="H106" s="540"/>
    </row>
    <row r="107" spans="1:8">
      <c r="A107" s="980"/>
      <c r="B107" s="280">
        <v>45796</v>
      </c>
      <c r="C107" s="280">
        <v>45797</v>
      </c>
      <c r="D107" s="280">
        <v>45798</v>
      </c>
      <c r="E107" s="280">
        <v>45799</v>
      </c>
      <c r="F107" s="280">
        <v>45800</v>
      </c>
      <c r="G107" s="549">
        <v>45801</v>
      </c>
      <c r="H107" s="534">
        <v>45802</v>
      </c>
    </row>
    <row r="108" spans="1:8">
      <c r="A108" s="980"/>
      <c r="B108" s="536"/>
      <c r="C108" s="536"/>
      <c r="D108" s="544"/>
      <c r="E108" s="536"/>
      <c r="F108" s="536"/>
      <c r="G108" s="545"/>
      <c r="H108" s="545"/>
    </row>
    <row r="109" spans="1:8">
      <c r="A109" s="980"/>
      <c r="B109" s="285"/>
      <c r="C109" s="285"/>
      <c r="D109" s="538"/>
      <c r="E109" s="538"/>
      <c r="F109" s="538"/>
      <c r="G109" s="537"/>
      <c r="H109" s="539"/>
    </row>
    <row r="110" spans="1:8">
      <c r="A110" s="980"/>
      <c r="B110" s="281"/>
      <c r="C110" s="281"/>
      <c r="D110" s="281"/>
      <c r="E110" s="281"/>
      <c r="F110" s="281"/>
      <c r="G110" s="537"/>
      <c r="H110" s="539"/>
    </row>
    <row r="111" spans="1:8">
      <c r="A111" s="980"/>
      <c r="B111" s="285"/>
      <c r="C111" s="285"/>
      <c r="D111" s="285"/>
      <c r="E111" s="285"/>
      <c r="F111" s="285"/>
      <c r="G111" s="540"/>
      <c r="H111" s="540"/>
    </row>
    <row r="112" spans="1:8">
      <c r="A112" s="980"/>
      <c r="B112" s="280">
        <v>45803</v>
      </c>
      <c r="C112" s="280">
        <v>45804</v>
      </c>
      <c r="D112" s="280">
        <v>45805</v>
      </c>
      <c r="E112" s="280">
        <v>45806</v>
      </c>
      <c r="F112" s="280">
        <v>45807</v>
      </c>
      <c r="G112" s="549">
        <v>45808</v>
      </c>
      <c r="H112" s="534">
        <v>45809</v>
      </c>
    </row>
    <row r="113" spans="1:8">
      <c r="A113" s="980"/>
      <c r="B113" s="543"/>
      <c r="C113" s="543"/>
      <c r="D113" s="543"/>
      <c r="E113" s="544"/>
      <c r="F113" s="536"/>
      <c r="G113" s="545"/>
      <c r="H113" s="545"/>
    </row>
    <row r="114" spans="1:8">
      <c r="A114" s="980"/>
      <c r="B114" s="285"/>
      <c r="C114" s="285"/>
      <c r="D114" s="538"/>
      <c r="E114" s="538"/>
      <c r="F114" s="538"/>
      <c r="G114" s="537"/>
      <c r="H114" s="539"/>
    </row>
    <row r="115" spans="1:8">
      <c r="A115" s="980"/>
      <c r="B115" s="281"/>
      <c r="C115" s="285"/>
      <c r="D115" s="281"/>
      <c r="E115" s="281"/>
      <c r="F115" s="538"/>
      <c r="G115" s="537"/>
      <c r="H115" s="539"/>
    </row>
    <row r="116" spans="1:8">
      <c r="A116" s="981"/>
      <c r="B116" s="281"/>
      <c r="C116" s="281"/>
      <c r="D116" s="281"/>
      <c r="E116" s="281"/>
      <c r="F116" s="281"/>
      <c r="G116" s="540"/>
      <c r="H116" s="540"/>
    </row>
    <row r="117" spans="1:8">
      <c r="A117" s="979">
        <v>45809</v>
      </c>
      <c r="B117" s="280">
        <v>45810</v>
      </c>
      <c r="C117" s="280">
        <v>45811</v>
      </c>
      <c r="D117" s="280">
        <v>45812</v>
      </c>
      <c r="E117" s="280">
        <v>45813</v>
      </c>
      <c r="F117" s="280">
        <v>45814</v>
      </c>
      <c r="G117" s="549">
        <v>45815</v>
      </c>
      <c r="H117" s="534">
        <v>45816</v>
      </c>
    </row>
    <row r="118" spans="1:8">
      <c r="A118" s="980"/>
      <c r="B118" s="535"/>
      <c r="C118" s="283"/>
      <c r="D118" s="284"/>
      <c r="E118" s="536"/>
      <c r="F118" s="536"/>
      <c r="G118" s="537"/>
      <c r="H118" s="539"/>
    </row>
    <row r="119" spans="1:8">
      <c r="A119" s="980"/>
      <c r="B119" s="285"/>
      <c r="C119" s="285"/>
      <c r="D119" s="538"/>
      <c r="E119" s="538"/>
      <c r="F119" s="538"/>
      <c r="G119" s="537"/>
      <c r="H119" s="539"/>
    </row>
    <row r="120" spans="1:8">
      <c r="A120" s="980"/>
      <c r="B120" s="281"/>
      <c r="C120" s="285"/>
      <c r="D120" s="281"/>
      <c r="E120" s="281"/>
      <c r="F120" s="538"/>
      <c r="G120" s="537"/>
      <c r="H120" s="539"/>
    </row>
    <row r="121" spans="1:8">
      <c r="A121" s="980"/>
      <c r="B121" s="281"/>
      <c r="C121" s="285"/>
      <c r="D121" s="281"/>
      <c r="E121" s="281"/>
      <c r="F121" s="282"/>
      <c r="G121" s="540"/>
      <c r="H121" s="540"/>
    </row>
    <row r="122" spans="1:8">
      <c r="A122" s="980"/>
      <c r="B122" s="280">
        <v>45817</v>
      </c>
      <c r="C122" s="280">
        <v>45818</v>
      </c>
      <c r="D122" s="280">
        <v>45819</v>
      </c>
      <c r="E122" s="280">
        <v>45820</v>
      </c>
      <c r="F122" s="280">
        <v>45821</v>
      </c>
      <c r="G122" s="549">
        <v>45822</v>
      </c>
      <c r="H122" s="534">
        <v>45823</v>
      </c>
    </row>
    <row r="123" spans="1:8">
      <c r="A123" s="980"/>
      <c r="B123" s="535"/>
      <c r="C123" s="283"/>
      <c r="D123" s="284"/>
      <c r="E123" s="536"/>
      <c r="F123" s="536"/>
      <c r="G123" s="537"/>
      <c r="H123" s="539"/>
    </row>
    <row r="124" spans="1:8">
      <c r="A124" s="980"/>
      <c r="B124" s="285"/>
      <c r="C124" s="285"/>
      <c r="D124" s="538"/>
      <c r="E124" s="538"/>
      <c r="F124" s="538"/>
      <c r="G124" s="537"/>
      <c r="H124" s="539"/>
    </row>
    <row r="125" spans="1:8">
      <c r="A125" s="980"/>
      <c r="B125" s="281"/>
      <c r="C125" s="285"/>
      <c r="D125" s="281"/>
      <c r="E125" s="281"/>
      <c r="F125" s="538"/>
      <c r="G125" s="537"/>
      <c r="H125" s="539"/>
    </row>
    <row r="126" spans="1:8">
      <c r="A126" s="980"/>
      <c r="B126" s="281"/>
      <c r="C126" s="285"/>
      <c r="D126" s="281"/>
      <c r="E126" s="281"/>
      <c r="F126" s="282"/>
      <c r="G126" s="540"/>
      <c r="H126" s="540"/>
    </row>
    <row r="127" spans="1:8">
      <c r="A127" s="980"/>
      <c r="B127" s="280">
        <v>45824</v>
      </c>
      <c r="C127" s="280">
        <v>45825</v>
      </c>
      <c r="D127" s="280">
        <v>45826</v>
      </c>
      <c r="E127" s="280">
        <v>45827</v>
      </c>
      <c r="F127" s="280">
        <v>45828</v>
      </c>
      <c r="G127" s="549">
        <v>45829</v>
      </c>
      <c r="H127" s="534">
        <v>45830</v>
      </c>
    </row>
    <row r="128" spans="1:8">
      <c r="A128" s="980"/>
      <c r="B128" s="535"/>
      <c r="C128" s="283"/>
      <c r="D128" s="284"/>
      <c r="E128" s="536"/>
      <c r="F128" s="536"/>
      <c r="G128" s="537"/>
      <c r="H128" s="539"/>
    </row>
    <row r="129" spans="1:8">
      <c r="A129" s="980"/>
      <c r="B129" s="285"/>
      <c r="C129" s="285"/>
      <c r="D129" s="538"/>
      <c r="E129" s="538"/>
      <c r="F129" s="538"/>
      <c r="G129" s="537"/>
      <c r="H129" s="539"/>
    </row>
    <row r="130" spans="1:8">
      <c r="A130" s="980"/>
      <c r="B130" s="281"/>
      <c r="C130" s="285"/>
      <c r="D130" s="281"/>
      <c r="E130" s="281"/>
      <c r="F130" s="538"/>
      <c r="G130" s="537"/>
      <c r="H130" s="539"/>
    </row>
    <row r="131" spans="1:8">
      <c r="A131" s="980"/>
      <c r="B131" s="281"/>
      <c r="C131" s="285"/>
      <c r="D131" s="281"/>
      <c r="E131" s="281"/>
      <c r="F131" s="282"/>
      <c r="G131" s="540"/>
      <c r="H131" s="540"/>
    </row>
    <row r="132" spans="1:8" ht="14.45" customHeight="1">
      <c r="A132" s="980"/>
      <c r="B132" s="280">
        <v>45831</v>
      </c>
      <c r="C132" s="280">
        <v>45832</v>
      </c>
      <c r="D132" s="280">
        <v>45833</v>
      </c>
      <c r="E132" s="280">
        <v>45834</v>
      </c>
      <c r="F132" s="280">
        <v>45835</v>
      </c>
      <c r="G132" s="549">
        <v>45836</v>
      </c>
      <c r="H132" s="534">
        <v>45837</v>
      </c>
    </row>
    <row r="133" spans="1:8" ht="15" customHeight="1">
      <c r="A133" s="980"/>
      <c r="B133" s="535"/>
      <c r="C133" s="283"/>
      <c r="D133" s="284"/>
      <c r="E133" s="536"/>
      <c r="F133" s="536"/>
      <c r="G133" s="537"/>
      <c r="H133" s="539"/>
    </row>
    <row r="134" spans="1:8">
      <c r="A134" s="980"/>
      <c r="B134" s="285"/>
      <c r="C134" s="285"/>
      <c r="D134" s="538"/>
      <c r="E134" s="538"/>
      <c r="F134" s="538"/>
      <c r="G134" s="537"/>
      <c r="H134" s="539"/>
    </row>
    <row r="135" spans="1:8">
      <c r="A135" s="980"/>
      <c r="B135" s="281"/>
      <c r="C135" s="285"/>
      <c r="D135" s="281"/>
      <c r="E135" s="281"/>
      <c r="F135" s="538"/>
      <c r="G135" s="537"/>
      <c r="H135" s="539"/>
    </row>
    <row r="136" spans="1:8">
      <c r="A136" s="981"/>
      <c r="B136" s="281"/>
      <c r="C136" s="285"/>
      <c r="D136" s="281"/>
      <c r="E136" s="281"/>
      <c r="F136" s="282"/>
      <c r="G136" s="540"/>
      <c r="H136" s="540"/>
    </row>
    <row r="137" spans="1:8">
      <c r="A137" s="979">
        <v>45839</v>
      </c>
      <c r="B137" s="280">
        <v>43646</v>
      </c>
      <c r="C137" s="280">
        <v>45839</v>
      </c>
      <c r="D137" s="280">
        <v>45840</v>
      </c>
      <c r="E137" s="280">
        <v>45841</v>
      </c>
      <c r="F137" s="280">
        <v>45842</v>
      </c>
      <c r="G137" s="549">
        <v>45843</v>
      </c>
      <c r="H137" s="534">
        <v>45844</v>
      </c>
    </row>
    <row r="138" spans="1:8" ht="15" customHeight="1">
      <c r="A138" s="980"/>
      <c r="B138" s="535"/>
      <c r="C138" s="283"/>
      <c r="D138" s="284"/>
      <c r="E138" s="536"/>
      <c r="F138" s="536"/>
      <c r="G138" s="537"/>
      <c r="H138" s="539"/>
    </row>
    <row r="139" spans="1:8">
      <c r="A139" s="980"/>
      <c r="B139" s="285"/>
      <c r="C139" s="285"/>
      <c r="D139" s="538"/>
      <c r="E139" s="538"/>
      <c r="F139" s="538"/>
      <c r="G139" s="537"/>
      <c r="H139" s="539"/>
    </row>
    <row r="140" spans="1:8">
      <c r="A140" s="980"/>
      <c r="B140" s="281"/>
      <c r="C140" s="285"/>
      <c r="D140" s="281"/>
      <c r="E140" s="281"/>
      <c r="F140" s="538"/>
      <c r="G140" s="537"/>
      <c r="H140" s="539"/>
    </row>
    <row r="141" spans="1:8">
      <c r="A141" s="980"/>
      <c r="B141" s="281"/>
      <c r="C141" s="285"/>
      <c r="D141" s="281"/>
      <c r="E141" s="281"/>
      <c r="F141" s="282"/>
      <c r="G141" s="540"/>
      <c r="H141" s="540"/>
    </row>
    <row r="142" spans="1:8">
      <c r="A142" s="980"/>
      <c r="B142" s="280">
        <v>45845</v>
      </c>
      <c r="C142" s="280">
        <v>45846</v>
      </c>
      <c r="D142" s="280">
        <v>45847</v>
      </c>
      <c r="E142" s="280">
        <v>45848</v>
      </c>
      <c r="F142" s="280">
        <v>45849</v>
      </c>
      <c r="G142" s="549">
        <v>45850</v>
      </c>
      <c r="H142" s="534">
        <v>45851</v>
      </c>
    </row>
    <row r="143" spans="1:8">
      <c r="A143" s="980"/>
      <c r="B143" s="535"/>
      <c r="C143" s="283"/>
      <c r="D143" s="284"/>
      <c r="E143" s="536"/>
      <c r="F143" s="536"/>
      <c r="G143" s="537"/>
      <c r="H143" s="542"/>
    </row>
    <row r="144" spans="1:8">
      <c r="A144" s="980"/>
      <c r="B144" s="285"/>
      <c r="C144" s="285"/>
      <c r="D144" s="538"/>
      <c r="E144" s="538"/>
      <c r="F144" s="538"/>
      <c r="G144" s="537"/>
      <c r="H144" s="542"/>
    </row>
    <row r="145" spans="1:8">
      <c r="A145" s="980"/>
      <c r="B145" s="281"/>
      <c r="C145" s="285"/>
      <c r="D145" s="281"/>
      <c r="E145" s="281"/>
      <c r="F145" s="538"/>
      <c r="G145" s="537"/>
      <c r="H145" s="539"/>
    </row>
    <row r="146" spans="1:8">
      <c r="A146" s="980"/>
      <c r="B146" s="281"/>
      <c r="C146" s="285"/>
      <c r="D146" s="281"/>
      <c r="E146" s="281"/>
      <c r="F146" s="282"/>
      <c r="G146" s="540"/>
      <c r="H146" s="540"/>
    </row>
    <row r="147" spans="1:8">
      <c r="A147" s="980"/>
      <c r="B147" s="280">
        <v>45852</v>
      </c>
      <c r="C147" s="280">
        <v>45853</v>
      </c>
      <c r="D147" s="280">
        <v>45854</v>
      </c>
      <c r="E147" s="280">
        <v>45855</v>
      </c>
      <c r="F147" s="280">
        <v>45856</v>
      </c>
      <c r="G147" s="549">
        <v>45857</v>
      </c>
      <c r="H147" s="534">
        <v>45858</v>
      </c>
    </row>
    <row r="148" spans="1:8">
      <c r="A148" s="980"/>
      <c r="B148" s="543"/>
      <c r="C148" s="543"/>
      <c r="D148" s="543"/>
      <c r="E148" s="544"/>
      <c r="F148" s="536"/>
      <c r="G148" s="545"/>
      <c r="H148" s="545"/>
    </row>
    <row r="149" spans="1:8">
      <c r="A149" s="980"/>
      <c r="B149" s="285"/>
      <c r="C149" s="285"/>
      <c r="D149" s="538"/>
      <c r="E149" s="538"/>
      <c r="F149" s="538"/>
      <c r="G149" s="537"/>
      <c r="H149" s="539"/>
    </row>
    <row r="150" spans="1:8">
      <c r="A150" s="980"/>
      <c r="B150" s="281"/>
      <c r="C150" s="285"/>
      <c r="D150" s="281"/>
      <c r="E150" s="281"/>
      <c r="F150" s="538"/>
      <c r="G150" s="537"/>
      <c r="H150" s="539"/>
    </row>
    <row r="151" spans="1:8">
      <c r="A151" s="980"/>
      <c r="B151" s="281"/>
      <c r="C151" s="281"/>
      <c r="D151" s="281"/>
      <c r="E151" s="281"/>
      <c r="F151" s="281"/>
      <c r="G151" s="540"/>
      <c r="H151" s="540"/>
    </row>
    <row r="152" spans="1:8">
      <c r="A152" s="980"/>
      <c r="B152" s="280">
        <v>45859</v>
      </c>
      <c r="C152" s="280">
        <v>45860</v>
      </c>
      <c r="D152" s="280">
        <v>45861</v>
      </c>
      <c r="E152" s="280">
        <v>45862</v>
      </c>
      <c r="F152" s="280">
        <v>45863</v>
      </c>
      <c r="G152" s="549">
        <v>45864</v>
      </c>
      <c r="H152" s="534">
        <v>45865</v>
      </c>
    </row>
    <row r="153" spans="1:8">
      <c r="A153" s="980"/>
      <c r="B153" s="536"/>
      <c r="C153" s="536"/>
      <c r="D153" s="544"/>
      <c r="E153" s="536"/>
      <c r="F153" s="536"/>
      <c r="G153" s="545"/>
      <c r="H153" s="545"/>
    </row>
    <row r="154" spans="1:8">
      <c r="A154" s="980"/>
      <c r="B154" s="285"/>
      <c r="C154" s="285"/>
      <c r="D154" s="538"/>
      <c r="E154" s="538"/>
      <c r="F154" s="538"/>
      <c r="G154" s="537"/>
      <c r="H154" s="539"/>
    </row>
    <row r="155" spans="1:8">
      <c r="A155" s="980"/>
      <c r="B155" s="281"/>
      <c r="C155" s="281"/>
      <c r="D155" s="281"/>
      <c r="E155" s="281"/>
      <c r="F155" s="281"/>
      <c r="G155" s="537"/>
      <c r="H155" s="539"/>
    </row>
    <row r="156" spans="1:8">
      <c r="A156" s="980"/>
      <c r="B156" s="285"/>
      <c r="C156" s="285"/>
      <c r="D156" s="285"/>
      <c r="E156" s="285"/>
      <c r="F156" s="285"/>
      <c r="G156" s="540"/>
      <c r="H156" s="540"/>
    </row>
    <row r="157" spans="1:8">
      <c r="A157" s="980"/>
      <c r="B157" s="280">
        <v>45866</v>
      </c>
      <c r="C157" s="280">
        <v>45867</v>
      </c>
      <c r="D157" s="280">
        <v>45868</v>
      </c>
      <c r="E157" s="280">
        <v>45869</v>
      </c>
      <c r="F157" s="280">
        <v>45870</v>
      </c>
      <c r="G157" s="549">
        <v>45871</v>
      </c>
      <c r="H157" s="534">
        <v>45872</v>
      </c>
    </row>
    <row r="158" spans="1:8">
      <c r="A158" s="980"/>
      <c r="B158" s="536"/>
      <c r="C158" s="544"/>
      <c r="D158" s="536"/>
      <c r="E158" s="536"/>
      <c r="F158" s="536"/>
      <c r="G158" s="537"/>
      <c r="H158" s="539"/>
    </row>
    <row r="159" spans="1:8">
      <c r="A159" s="980"/>
      <c r="B159" s="285"/>
      <c r="C159" s="285"/>
      <c r="D159" s="538"/>
      <c r="E159" s="538"/>
      <c r="F159" s="538"/>
      <c r="G159" s="537"/>
      <c r="H159" s="539"/>
    </row>
    <row r="160" spans="1:8">
      <c r="A160" s="980"/>
      <c r="B160" s="281"/>
      <c r="C160" s="281"/>
      <c r="D160" s="281"/>
      <c r="E160" s="281"/>
      <c r="F160" s="281"/>
      <c r="G160" s="537"/>
      <c r="H160" s="539"/>
    </row>
    <row r="161" spans="1:8">
      <c r="A161" s="981"/>
      <c r="B161" s="285"/>
      <c r="C161" s="285"/>
      <c r="D161" s="285"/>
      <c r="E161" s="285"/>
      <c r="F161" s="285"/>
      <c r="G161" s="540"/>
      <c r="H161" s="540"/>
    </row>
    <row r="162" spans="1:8" ht="15" customHeight="1">
      <c r="A162" s="979">
        <v>45870</v>
      </c>
      <c r="B162" s="280">
        <v>45873</v>
      </c>
      <c r="C162" s="280">
        <v>45874</v>
      </c>
      <c r="D162" s="280">
        <v>45875</v>
      </c>
      <c r="E162" s="280">
        <v>45876</v>
      </c>
      <c r="F162" s="280">
        <v>45877</v>
      </c>
      <c r="G162" s="549">
        <v>45878</v>
      </c>
      <c r="H162" s="534">
        <v>45879</v>
      </c>
    </row>
    <row r="163" spans="1:8">
      <c r="A163" s="980"/>
      <c r="B163" s="535"/>
      <c r="C163" s="283"/>
      <c r="D163" s="284"/>
      <c r="E163" s="536"/>
      <c r="F163" s="536"/>
      <c r="G163" s="537"/>
      <c r="H163" s="539"/>
    </row>
    <row r="164" spans="1:8">
      <c r="A164" s="980"/>
      <c r="B164" s="285"/>
      <c r="C164" s="285"/>
      <c r="D164" s="538"/>
      <c r="E164" s="538"/>
      <c r="F164" s="538"/>
      <c r="G164" s="537"/>
      <c r="H164" s="539"/>
    </row>
    <row r="165" spans="1:8">
      <c r="A165" s="980"/>
      <c r="B165" s="281"/>
      <c r="C165" s="281"/>
      <c r="D165" s="281"/>
      <c r="E165" s="281"/>
      <c r="F165" s="281"/>
      <c r="G165" s="537"/>
      <c r="H165" s="539"/>
    </row>
    <row r="166" spans="1:8">
      <c r="A166" s="980"/>
      <c r="B166" s="285"/>
      <c r="C166" s="285"/>
      <c r="D166" s="285"/>
      <c r="E166" s="285"/>
      <c r="F166" s="285"/>
      <c r="G166" s="540"/>
      <c r="H166" s="540"/>
    </row>
    <row r="167" spans="1:8">
      <c r="A167" s="980"/>
      <c r="B167" s="280">
        <v>45880</v>
      </c>
      <c r="C167" s="280">
        <v>45881</v>
      </c>
      <c r="D167" s="280">
        <v>45882</v>
      </c>
      <c r="E167" s="280">
        <v>45883</v>
      </c>
      <c r="F167" s="452">
        <v>45884</v>
      </c>
      <c r="G167" s="549">
        <v>45885</v>
      </c>
      <c r="H167" s="534">
        <v>45886</v>
      </c>
    </row>
    <row r="168" spans="1:8">
      <c r="A168" s="980"/>
      <c r="B168" s="535"/>
      <c r="C168" s="283"/>
      <c r="D168" s="284"/>
      <c r="E168" s="536"/>
      <c r="F168" s="536"/>
      <c r="G168" s="537"/>
      <c r="H168" s="539"/>
    </row>
    <row r="169" spans="1:8">
      <c r="A169" s="980"/>
      <c r="B169" s="285"/>
      <c r="C169" s="285"/>
      <c r="D169" s="285"/>
      <c r="E169" s="285"/>
      <c r="F169" s="538"/>
      <c r="G169" s="537"/>
      <c r="H169" s="539"/>
    </row>
    <row r="170" spans="1:8">
      <c r="A170" s="980"/>
      <c r="B170" s="281"/>
      <c r="C170" s="281"/>
      <c r="D170" s="281"/>
      <c r="E170" s="281"/>
      <c r="F170" s="281"/>
      <c r="G170" s="537"/>
      <c r="H170" s="539"/>
    </row>
    <row r="171" spans="1:8">
      <c r="A171" s="980"/>
      <c r="B171" s="285"/>
      <c r="C171" s="285"/>
      <c r="D171" s="285"/>
      <c r="E171" s="285"/>
      <c r="F171" s="546"/>
      <c r="G171" s="540"/>
      <c r="H171" s="540"/>
    </row>
    <row r="172" spans="1:8">
      <c r="A172" s="980"/>
      <c r="B172" s="280">
        <v>45887</v>
      </c>
      <c r="C172" s="280">
        <v>45888</v>
      </c>
      <c r="D172" s="280">
        <v>45889</v>
      </c>
      <c r="E172" s="280">
        <v>45890</v>
      </c>
      <c r="F172" s="280">
        <v>45891</v>
      </c>
      <c r="G172" s="549">
        <v>45892</v>
      </c>
      <c r="H172" s="534">
        <v>45893</v>
      </c>
    </row>
    <row r="173" spans="1:8">
      <c r="A173" s="980"/>
      <c r="B173" s="535"/>
      <c r="C173" s="283"/>
      <c r="D173" s="284"/>
      <c r="E173" s="536"/>
      <c r="F173" s="536"/>
      <c r="G173" s="537"/>
      <c r="H173" s="539"/>
    </row>
    <row r="174" spans="1:8">
      <c r="A174" s="980"/>
      <c r="B174" s="285"/>
      <c r="C174" s="285"/>
      <c r="D174" s="538"/>
      <c r="E174" s="538"/>
      <c r="F174" s="538"/>
      <c r="G174" s="537"/>
      <c r="H174" s="539"/>
    </row>
    <row r="175" spans="1:8">
      <c r="A175" s="980"/>
      <c r="B175" s="281"/>
      <c r="C175" s="285"/>
      <c r="D175" s="281"/>
      <c r="E175" s="281"/>
      <c r="F175" s="538"/>
      <c r="G175" s="537"/>
      <c r="H175" s="539"/>
    </row>
    <row r="176" spans="1:8">
      <c r="A176" s="980"/>
      <c r="B176" s="281"/>
      <c r="C176" s="285"/>
      <c r="D176" s="281"/>
      <c r="E176" s="281"/>
      <c r="F176" s="282"/>
      <c r="G176" s="540"/>
      <c r="H176" s="540"/>
    </row>
    <row r="177" spans="1:8">
      <c r="A177" s="980"/>
      <c r="B177" s="280">
        <v>45894</v>
      </c>
      <c r="C177" s="280">
        <v>45895</v>
      </c>
      <c r="D177" s="280">
        <v>45896</v>
      </c>
      <c r="E177" s="280">
        <v>45897</v>
      </c>
      <c r="F177" s="280">
        <v>45898</v>
      </c>
      <c r="G177" s="549">
        <v>45899</v>
      </c>
      <c r="H177" s="534">
        <v>45900</v>
      </c>
    </row>
    <row r="178" spans="1:8">
      <c r="A178" s="980"/>
      <c r="B178" s="535"/>
      <c r="C178" s="283"/>
      <c r="D178" s="284"/>
      <c r="E178" s="536"/>
      <c r="F178" s="536"/>
      <c r="G178" s="537"/>
      <c r="H178" s="539"/>
    </row>
    <row r="179" spans="1:8">
      <c r="A179" s="980"/>
      <c r="B179" s="285"/>
      <c r="C179" s="285"/>
      <c r="D179" s="538"/>
      <c r="E179" s="538"/>
      <c r="F179" s="538"/>
      <c r="G179" s="537"/>
      <c r="H179" s="539"/>
    </row>
    <row r="180" spans="1:8">
      <c r="A180" s="980"/>
      <c r="B180" s="281"/>
      <c r="C180" s="285"/>
      <c r="D180" s="281"/>
      <c r="E180" s="281"/>
      <c r="F180" s="538"/>
      <c r="G180" s="537"/>
      <c r="H180" s="539"/>
    </row>
    <row r="181" spans="1:8">
      <c r="A181" s="980"/>
      <c r="B181" s="281"/>
      <c r="C181" s="285"/>
      <c r="D181" s="281"/>
      <c r="E181" s="281"/>
      <c r="F181" s="282"/>
      <c r="G181" s="540"/>
      <c r="H181" s="540"/>
    </row>
    <row r="182" spans="1:8">
      <c r="A182" s="979">
        <v>45901</v>
      </c>
      <c r="B182" s="280">
        <v>45901</v>
      </c>
      <c r="C182" s="280">
        <v>45902</v>
      </c>
      <c r="D182" s="280">
        <v>45903</v>
      </c>
      <c r="E182" s="280">
        <v>45904</v>
      </c>
      <c r="F182" s="280">
        <v>45905</v>
      </c>
      <c r="G182" s="549">
        <v>45906</v>
      </c>
      <c r="H182" s="534">
        <v>45907</v>
      </c>
    </row>
    <row r="183" spans="1:8">
      <c r="A183" s="980"/>
      <c r="B183" s="535"/>
      <c r="C183" s="283"/>
      <c r="D183" s="284"/>
      <c r="E183" s="536"/>
      <c r="F183" s="536"/>
      <c r="G183" s="537"/>
      <c r="H183" s="539"/>
    </row>
    <row r="184" spans="1:8">
      <c r="A184" s="980"/>
      <c r="B184" s="285"/>
      <c r="C184" s="285"/>
      <c r="D184" s="538"/>
      <c r="E184" s="538"/>
      <c r="F184" s="538"/>
      <c r="G184" s="537"/>
      <c r="H184" s="539"/>
    </row>
    <row r="185" spans="1:8">
      <c r="A185" s="980"/>
      <c r="B185" s="281"/>
      <c r="C185" s="285"/>
      <c r="D185" s="281"/>
      <c r="E185" s="281"/>
      <c r="F185" s="538"/>
      <c r="G185" s="537"/>
      <c r="H185" s="539"/>
    </row>
    <row r="186" spans="1:8">
      <c r="A186" s="980"/>
      <c r="B186" s="281"/>
      <c r="C186" s="285"/>
      <c r="D186" s="281"/>
      <c r="E186" s="281"/>
      <c r="F186" s="282"/>
      <c r="G186" s="540"/>
      <c r="H186" s="540"/>
    </row>
    <row r="187" spans="1:8" ht="15" customHeight="1">
      <c r="A187" s="980"/>
      <c r="B187" s="280">
        <v>45908</v>
      </c>
      <c r="C187" s="280">
        <v>45909</v>
      </c>
      <c r="D187" s="280">
        <v>45910</v>
      </c>
      <c r="E187" s="280">
        <v>45911</v>
      </c>
      <c r="F187" s="280">
        <v>45912</v>
      </c>
      <c r="G187" s="549">
        <v>45913</v>
      </c>
      <c r="H187" s="534">
        <v>45914</v>
      </c>
    </row>
    <row r="188" spans="1:8">
      <c r="A188" s="980"/>
      <c r="B188" s="535"/>
      <c r="C188" s="283"/>
      <c r="D188" s="284"/>
      <c r="E188" s="536"/>
      <c r="F188" s="536"/>
      <c r="G188" s="537"/>
      <c r="H188" s="539"/>
    </row>
    <row r="189" spans="1:8">
      <c r="A189" s="980"/>
      <c r="B189" s="285"/>
      <c r="C189" s="285"/>
      <c r="D189" s="538"/>
      <c r="E189" s="538"/>
      <c r="F189" s="538"/>
      <c r="G189" s="537"/>
      <c r="H189" s="539"/>
    </row>
    <row r="190" spans="1:8">
      <c r="A190" s="980"/>
      <c r="B190" s="281"/>
      <c r="C190" s="285"/>
      <c r="D190" s="281"/>
      <c r="E190" s="281"/>
      <c r="F190" s="538"/>
      <c r="G190" s="537"/>
      <c r="H190" s="539"/>
    </row>
    <row r="191" spans="1:8">
      <c r="A191" s="980"/>
      <c r="B191" s="281"/>
      <c r="C191" s="285"/>
      <c r="D191" s="281"/>
      <c r="E191" s="281"/>
      <c r="F191" s="282"/>
      <c r="G191" s="540"/>
      <c r="H191" s="540"/>
    </row>
    <row r="192" spans="1:8">
      <c r="A192" s="980"/>
      <c r="B192" s="280">
        <v>45915</v>
      </c>
      <c r="C192" s="280">
        <v>45916</v>
      </c>
      <c r="D192" s="280">
        <v>45917</v>
      </c>
      <c r="E192" s="280">
        <v>45918</v>
      </c>
      <c r="F192" s="280">
        <v>45919</v>
      </c>
      <c r="G192" s="549">
        <v>45920</v>
      </c>
      <c r="H192" s="534">
        <v>45921</v>
      </c>
    </row>
    <row r="193" spans="1:8">
      <c r="A193" s="980"/>
      <c r="B193" s="535"/>
      <c r="C193" s="283"/>
      <c r="D193" s="284"/>
      <c r="E193" s="536"/>
      <c r="F193" s="536"/>
      <c r="G193" s="537"/>
      <c r="H193" s="539"/>
    </row>
    <row r="194" spans="1:8">
      <c r="A194" s="980"/>
      <c r="B194" s="285"/>
      <c r="C194" s="285"/>
      <c r="D194" s="538"/>
      <c r="E194" s="538"/>
      <c r="F194" s="538"/>
      <c r="G194" s="537"/>
      <c r="H194" s="539"/>
    </row>
    <row r="195" spans="1:8">
      <c r="A195" s="980"/>
      <c r="B195" s="281"/>
      <c r="C195" s="285"/>
      <c r="D195" s="281"/>
      <c r="E195" s="281"/>
      <c r="F195" s="538"/>
      <c r="G195" s="537"/>
      <c r="H195" s="539"/>
    </row>
    <row r="196" spans="1:8">
      <c r="A196" s="980"/>
      <c r="B196" s="281"/>
      <c r="C196" s="285"/>
      <c r="D196" s="281"/>
      <c r="E196" s="281"/>
      <c r="F196" s="282"/>
      <c r="G196" s="540"/>
      <c r="H196" s="540"/>
    </row>
    <row r="197" spans="1:8">
      <c r="A197" s="980"/>
      <c r="B197" s="280">
        <v>45922</v>
      </c>
      <c r="C197" s="280">
        <v>45923</v>
      </c>
      <c r="D197" s="280">
        <v>45924</v>
      </c>
      <c r="E197" s="280">
        <v>45925</v>
      </c>
      <c r="F197" s="280">
        <v>45926</v>
      </c>
      <c r="G197" s="549">
        <v>45927</v>
      </c>
      <c r="H197" s="534">
        <v>45928</v>
      </c>
    </row>
    <row r="198" spans="1:8">
      <c r="A198" s="980"/>
      <c r="B198" s="535"/>
      <c r="C198" s="283"/>
      <c r="D198" s="284"/>
      <c r="E198" s="536"/>
      <c r="F198" s="536"/>
      <c r="G198" s="537"/>
      <c r="H198" s="539"/>
    </row>
    <row r="199" spans="1:8">
      <c r="A199" s="980"/>
      <c r="B199" s="285"/>
      <c r="C199" s="285"/>
      <c r="D199" s="538"/>
      <c r="E199" s="538"/>
      <c r="F199" s="538"/>
      <c r="G199" s="537"/>
      <c r="H199" s="539"/>
    </row>
    <row r="200" spans="1:8">
      <c r="A200" s="980"/>
      <c r="B200" s="281"/>
      <c r="C200" s="285"/>
      <c r="D200" s="281"/>
      <c r="E200" s="281"/>
      <c r="F200" s="538"/>
      <c r="G200" s="537"/>
      <c r="H200" s="539"/>
    </row>
    <row r="201" spans="1:8">
      <c r="A201" s="980"/>
      <c r="B201" s="281"/>
      <c r="C201" s="285"/>
      <c r="D201" s="281"/>
      <c r="E201" s="281"/>
      <c r="F201" s="282"/>
      <c r="G201" s="540"/>
      <c r="H201" s="540"/>
    </row>
    <row r="202" spans="1:8">
      <c r="A202" s="980"/>
      <c r="B202" s="280">
        <v>45929</v>
      </c>
      <c r="C202" s="280">
        <v>45930</v>
      </c>
      <c r="D202" s="280">
        <v>45931</v>
      </c>
      <c r="E202" s="280">
        <v>45932</v>
      </c>
      <c r="F202" s="280">
        <v>45933</v>
      </c>
      <c r="G202" s="549">
        <v>45934</v>
      </c>
      <c r="H202" s="534">
        <v>45935</v>
      </c>
    </row>
    <row r="203" spans="1:8">
      <c r="A203" s="980"/>
      <c r="B203" s="535"/>
      <c r="C203" s="283"/>
      <c r="D203" s="284"/>
      <c r="E203" s="536"/>
      <c r="F203" s="536"/>
      <c r="G203" s="537"/>
      <c r="H203" s="539"/>
    </row>
    <row r="204" spans="1:8">
      <c r="A204" s="980"/>
      <c r="B204" s="285"/>
      <c r="C204" s="285"/>
      <c r="D204" s="538"/>
      <c r="E204" s="538"/>
      <c r="F204" s="538"/>
      <c r="G204" s="537"/>
      <c r="H204" s="539"/>
    </row>
    <row r="205" spans="1:8">
      <c r="A205" s="980"/>
      <c r="B205" s="281"/>
      <c r="C205" s="285"/>
      <c r="D205" s="281"/>
      <c r="E205" s="281"/>
      <c r="F205" s="538"/>
      <c r="G205" s="537"/>
      <c r="H205" s="539"/>
    </row>
    <row r="206" spans="1:8">
      <c r="A206" s="981"/>
      <c r="B206" s="281"/>
      <c r="C206" s="285"/>
      <c r="D206" s="281"/>
      <c r="E206" s="281"/>
      <c r="F206" s="282"/>
      <c r="G206" s="540"/>
      <c r="H206" s="540"/>
    </row>
    <row r="207" spans="1:8">
      <c r="A207" s="979">
        <v>45931</v>
      </c>
      <c r="B207" s="280">
        <v>45936</v>
      </c>
      <c r="C207" s="280">
        <v>45937</v>
      </c>
      <c r="D207" s="280">
        <v>45938</v>
      </c>
      <c r="E207" s="452">
        <v>45939</v>
      </c>
      <c r="F207" s="280">
        <v>45940</v>
      </c>
      <c r="G207" s="549">
        <v>45941</v>
      </c>
      <c r="H207" s="551">
        <v>45942</v>
      </c>
    </row>
    <row r="208" spans="1:8">
      <c r="A208" s="980"/>
      <c r="B208" s="535"/>
      <c r="C208" s="283"/>
      <c r="D208" s="284"/>
      <c r="E208" s="536"/>
      <c r="F208" s="536"/>
      <c r="G208" s="537"/>
      <c r="H208" s="542"/>
    </row>
    <row r="209" spans="1:8">
      <c r="A209" s="980"/>
      <c r="B209" s="285"/>
      <c r="C209" s="285"/>
      <c r="D209" s="538"/>
      <c r="E209" s="538"/>
      <c r="F209" s="538"/>
      <c r="G209" s="537"/>
      <c r="H209" s="542"/>
    </row>
    <row r="210" spans="1:8">
      <c r="A210" s="980"/>
      <c r="B210" s="281"/>
      <c r="C210" s="285"/>
      <c r="D210" s="281"/>
      <c r="E210" s="281"/>
      <c r="F210" s="538"/>
      <c r="G210" s="537"/>
      <c r="H210" s="539"/>
    </row>
    <row r="211" spans="1:8">
      <c r="A211" s="980"/>
      <c r="B211" s="281"/>
      <c r="C211" s="285"/>
      <c r="D211" s="281"/>
      <c r="E211" s="281"/>
      <c r="F211" s="282"/>
      <c r="G211" s="540"/>
      <c r="H211" s="540"/>
    </row>
    <row r="212" spans="1:8" ht="15" customHeight="1">
      <c r="A212" s="980"/>
      <c r="B212" s="280">
        <v>45943</v>
      </c>
      <c r="C212" s="280">
        <v>45944</v>
      </c>
      <c r="D212" s="280">
        <v>45945</v>
      </c>
      <c r="E212" s="280">
        <v>45946</v>
      </c>
      <c r="F212" s="280">
        <v>45947</v>
      </c>
      <c r="G212" s="549">
        <v>45948</v>
      </c>
      <c r="H212" s="534">
        <v>45949</v>
      </c>
    </row>
    <row r="213" spans="1:8">
      <c r="A213" s="980"/>
      <c r="B213" s="535"/>
      <c r="C213" s="283"/>
      <c r="D213" s="284"/>
      <c r="E213" s="536"/>
      <c r="F213" s="536"/>
      <c r="G213" s="537"/>
      <c r="H213" s="542"/>
    </row>
    <row r="214" spans="1:8">
      <c r="A214" s="980"/>
      <c r="B214" s="285"/>
      <c r="C214" s="285"/>
      <c r="D214" s="538"/>
      <c r="E214" s="538"/>
      <c r="F214" s="538"/>
      <c r="G214" s="537"/>
      <c r="H214" s="542"/>
    </row>
    <row r="215" spans="1:8">
      <c r="A215" s="980"/>
      <c r="B215" s="281"/>
      <c r="C215" s="285"/>
      <c r="D215" s="281"/>
      <c r="E215" s="281"/>
      <c r="F215" s="538"/>
      <c r="G215" s="537"/>
      <c r="H215" s="539"/>
    </row>
    <row r="216" spans="1:8">
      <c r="A216" s="980"/>
      <c r="B216" s="281"/>
      <c r="C216" s="285"/>
      <c r="D216" s="281"/>
      <c r="E216" s="281"/>
      <c r="F216" s="282"/>
      <c r="G216" s="540"/>
      <c r="H216" s="540"/>
    </row>
    <row r="217" spans="1:8">
      <c r="A217" s="980"/>
      <c r="B217" s="534">
        <v>45950</v>
      </c>
      <c r="C217" s="534">
        <v>45951</v>
      </c>
      <c r="D217" s="534">
        <v>45952</v>
      </c>
      <c r="E217" s="534">
        <v>45953</v>
      </c>
      <c r="F217" s="534">
        <v>45954</v>
      </c>
      <c r="G217" s="534">
        <v>45955</v>
      </c>
      <c r="H217" s="534">
        <v>45956</v>
      </c>
    </row>
    <row r="218" spans="1:8">
      <c r="A218" s="980"/>
      <c r="B218" s="535"/>
      <c r="C218" s="283"/>
      <c r="D218" s="284"/>
      <c r="E218" s="536"/>
      <c r="F218" s="536"/>
      <c r="G218" s="537"/>
      <c r="H218" s="542"/>
    </row>
    <row r="219" spans="1:8">
      <c r="A219" s="980"/>
      <c r="B219" s="285"/>
      <c r="C219" s="285"/>
      <c r="D219" s="538"/>
      <c r="E219" s="538"/>
      <c r="F219" s="538"/>
      <c r="G219" s="537"/>
      <c r="H219" s="542"/>
    </row>
    <row r="220" spans="1:8">
      <c r="A220" s="980"/>
      <c r="B220" s="281"/>
      <c r="C220" s="285"/>
      <c r="D220" s="281"/>
      <c r="E220" s="281"/>
      <c r="F220" s="538"/>
      <c r="G220" s="537"/>
      <c r="H220" s="539"/>
    </row>
    <row r="221" spans="1:8">
      <c r="A221" s="980"/>
      <c r="B221" s="281"/>
      <c r="C221" s="285"/>
      <c r="D221" s="281"/>
      <c r="E221" s="281"/>
      <c r="F221" s="282"/>
      <c r="G221" s="540"/>
      <c r="H221" s="540"/>
    </row>
    <row r="222" spans="1:8">
      <c r="A222" s="980"/>
      <c r="B222" s="280">
        <v>45957</v>
      </c>
      <c r="C222" s="280">
        <v>45958</v>
      </c>
      <c r="D222" s="280">
        <v>45959</v>
      </c>
      <c r="E222" s="280">
        <v>45960</v>
      </c>
      <c r="F222" s="280">
        <v>45961</v>
      </c>
      <c r="G222" s="549">
        <v>45962</v>
      </c>
      <c r="H222" s="534">
        <v>45963</v>
      </c>
    </row>
    <row r="223" spans="1:8">
      <c r="A223" s="980"/>
      <c r="B223" s="536"/>
      <c r="C223" s="544"/>
      <c r="D223" s="536"/>
      <c r="E223" s="536"/>
      <c r="F223" s="536"/>
      <c r="G223" s="537"/>
      <c r="H223" s="542"/>
    </row>
    <row r="224" spans="1:8">
      <c r="A224" s="980"/>
      <c r="B224" s="285"/>
      <c r="C224" s="285"/>
      <c r="D224" s="285"/>
      <c r="E224" s="285"/>
      <c r="F224" s="285"/>
      <c r="G224" s="537"/>
      <c r="H224" s="542"/>
    </row>
    <row r="225" spans="1:8">
      <c r="A225" s="980"/>
      <c r="B225" s="281"/>
      <c r="C225" s="281"/>
      <c r="D225" s="281"/>
      <c r="E225" s="281"/>
      <c r="F225" s="281"/>
      <c r="G225" s="537"/>
      <c r="H225" s="539"/>
    </row>
    <row r="226" spans="1:8">
      <c r="A226" s="981"/>
      <c r="B226" s="285"/>
      <c r="C226" s="285"/>
      <c r="D226" s="285"/>
      <c r="E226" s="285"/>
      <c r="F226" s="285"/>
      <c r="G226" s="540"/>
      <c r="H226" s="540"/>
    </row>
    <row r="227" spans="1:8">
      <c r="A227" s="979">
        <v>45962</v>
      </c>
      <c r="B227" s="280">
        <v>45964</v>
      </c>
      <c r="C227" s="280">
        <v>45965</v>
      </c>
      <c r="D227" s="280">
        <v>45966</v>
      </c>
      <c r="E227" s="280">
        <v>45967</v>
      </c>
      <c r="F227" s="280">
        <v>45968</v>
      </c>
      <c r="G227" s="549">
        <v>45969</v>
      </c>
      <c r="H227" s="534">
        <v>45970</v>
      </c>
    </row>
    <row r="228" spans="1:8">
      <c r="A228" s="980"/>
      <c r="B228" s="536"/>
      <c r="C228" s="536"/>
      <c r="D228" s="536"/>
      <c r="E228" s="544"/>
      <c r="F228" s="536"/>
      <c r="G228" s="537"/>
      <c r="H228" s="539"/>
    </row>
    <row r="229" spans="1:8">
      <c r="A229" s="980"/>
      <c r="B229" s="285"/>
      <c r="C229" s="285"/>
      <c r="D229" s="285"/>
      <c r="E229" s="285"/>
      <c r="F229" s="285"/>
      <c r="G229" s="537"/>
      <c r="H229" s="541"/>
    </row>
    <row r="230" spans="1:8">
      <c r="A230" s="980"/>
      <c r="B230" s="281"/>
      <c r="C230" s="281"/>
      <c r="D230" s="281"/>
      <c r="E230" s="281"/>
      <c r="F230" s="281"/>
      <c r="G230" s="537"/>
      <c r="H230" s="539"/>
    </row>
    <row r="231" spans="1:8">
      <c r="A231" s="980"/>
      <c r="B231" s="285"/>
      <c r="C231" s="285"/>
      <c r="D231" s="285"/>
      <c r="E231" s="285"/>
      <c r="F231" s="285"/>
      <c r="G231" s="540"/>
      <c r="H231" s="540"/>
    </row>
    <row r="232" spans="1:8" ht="15" customHeight="1">
      <c r="A232" s="980"/>
      <c r="B232" s="280">
        <v>45971</v>
      </c>
      <c r="C232" s="280">
        <v>45972</v>
      </c>
      <c r="D232" s="280">
        <v>45973</v>
      </c>
      <c r="E232" s="280">
        <v>45974</v>
      </c>
      <c r="F232" s="280">
        <v>45975</v>
      </c>
      <c r="G232" s="549">
        <v>45976</v>
      </c>
      <c r="H232" s="534">
        <v>45977</v>
      </c>
    </row>
    <row r="233" spans="1:8">
      <c r="A233" s="980"/>
      <c r="B233" s="536"/>
      <c r="C233" s="536"/>
      <c r="D233" s="544"/>
      <c r="E233" s="536"/>
      <c r="F233" s="536"/>
      <c r="G233" s="537"/>
      <c r="H233" s="542"/>
    </row>
    <row r="234" spans="1:8">
      <c r="A234" s="980"/>
      <c r="B234" s="285"/>
      <c r="C234" s="285"/>
      <c r="D234" s="285"/>
      <c r="E234" s="285"/>
      <c r="F234" s="285"/>
      <c r="G234" s="537"/>
      <c r="H234" s="542"/>
    </row>
    <row r="235" spans="1:8">
      <c r="A235" s="980"/>
      <c r="B235" s="281"/>
      <c r="C235" s="281"/>
      <c r="D235" s="281"/>
      <c r="E235" s="281"/>
      <c r="F235" s="281"/>
      <c r="G235" s="537"/>
      <c r="H235" s="539"/>
    </row>
    <row r="236" spans="1:8">
      <c r="A236" s="980"/>
      <c r="B236" s="285"/>
      <c r="C236" s="285"/>
      <c r="D236" s="285"/>
      <c r="E236" s="285"/>
      <c r="F236" s="285"/>
      <c r="G236" s="540"/>
      <c r="H236" s="540"/>
    </row>
    <row r="237" spans="1:8">
      <c r="A237" s="980"/>
      <c r="B237" s="280">
        <v>45978</v>
      </c>
      <c r="C237" s="280">
        <v>45979</v>
      </c>
      <c r="D237" s="280">
        <v>45980</v>
      </c>
      <c r="E237" s="280">
        <v>45981</v>
      </c>
      <c r="F237" s="280">
        <v>45982</v>
      </c>
      <c r="G237" s="549">
        <v>45983</v>
      </c>
      <c r="H237" s="534">
        <v>45984</v>
      </c>
    </row>
    <row r="238" spans="1:8">
      <c r="A238" s="980"/>
      <c r="B238" s="536"/>
      <c r="C238" s="536"/>
      <c r="D238" s="544"/>
      <c r="E238" s="536"/>
      <c r="F238" s="536"/>
      <c r="G238" s="537"/>
      <c r="H238" s="539"/>
    </row>
    <row r="239" spans="1:8">
      <c r="A239" s="980"/>
      <c r="B239" s="285"/>
      <c r="C239" s="285"/>
      <c r="D239" s="285"/>
      <c r="E239" s="285"/>
      <c r="F239" s="285"/>
      <c r="G239" s="537"/>
      <c r="H239" s="539"/>
    </row>
    <row r="240" spans="1:8">
      <c r="A240" s="980"/>
      <c r="B240" s="281"/>
      <c r="C240" s="281"/>
      <c r="D240" s="281"/>
      <c r="E240" s="281"/>
      <c r="F240" s="281"/>
      <c r="G240" s="537"/>
      <c r="H240" s="539"/>
    </row>
    <row r="241" spans="1:8">
      <c r="A241" s="980"/>
      <c r="B241" s="285"/>
      <c r="C241" s="285"/>
      <c r="D241" s="285"/>
      <c r="E241" s="285"/>
      <c r="F241" s="285"/>
      <c r="G241" s="540"/>
      <c r="H241" s="540"/>
    </row>
    <row r="242" spans="1:8">
      <c r="A242" s="980"/>
      <c r="B242" s="280">
        <v>45985</v>
      </c>
      <c r="C242" s="280">
        <v>45986</v>
      </c>
      <c r="D242" s="280">
        <v>45987</v>
      </c>
      <c r="E242" s="280">
        <v>45988</v>
      </c>
      <c r="F242" s="280">
        <v>45989</v>
      </c>
      <c r="G242" s="549">
        <v>45990</v>
      </c>
      <c r="H242" s="534">
        <v>45991</v>
      </c>
    </row>
    <row r="243" spans="1:8">
      <c r="A243" s="980"/>
      <c r="B243" s="535"/>
      <c r="C243" s="283"/>
      <c r="D243" s="284"/>
      <c r="E243" s="536"/>
      <c r="F243" s="536"/>
      <c r="G243" s="537"/>
      <c r="H243" s="539"/>
    </row>
    <row r="244" spans="1:8">
      <c r="A244" s="980"/>
      <c r="B244" s="285"/>
      <c r="C244" s="285"/>
      <c r="D244" s="538"/>
      <c r="E244" s="538"/>
      <c r="F244" s="538"/>
      <c r="G244" s="537"/>
      <c r="H244" s="539"/>
    </row>
    <row r="245" spans="1:8">
      <c r="A245" s="980"/>
      <c r="B245" s="281"/>
      <c r="C245" s="281"/>
      <c r="D245" s="281"/>
      <c r="E245" s="281"/>
      <c r="F245" s="281"/>
      <c r="G245" s="537"/>
      <c r="H245" s="539"/>
    </row>
    <row r="246" spans="1:8">
      <c r="A246" s="981"/>
      <c r="B246" s="285"/>
      <c r="C246" s="285"/>
      <c r="D246" s="285"/>
      <c r="E246" s="285"/>
      <c r="F246" s="285"/>
      <c r="G246" s="540"/>
      <c r="H246" s="540"/>
    </row>
    <row r="247" spans="1:8">
      <c r="A247" s="979">
        <v>45992</v>
      </c>
      <c r="B247" s="280">
        <v>45992</v>
      </c>
      <c r="C247" s="280">
        <v>45993</v>
      </c>
      <c r="D247" s="280">
        <v>45994</v>
      </c>
      <c r="E247" s="280">
        <v>45995</v>
      </c>
      <c r="F247" s="280">
        <v>45996</v>
      </c>
      <c r="G247" s="552">
        <v>45997</v>
      </c>
      <c r="H247" s="534">
        <v>45998</v>
      </c>
    </row>
    <row r="248" spans="1:8">
      <c r="A248" s="980"/>
      <c r="B248" s="535"/>
      <c r="C248" s="283"/>
      <c r="D248" s="284"/>
      <c r="E248" s="536"/>
      <c r="F248" s="536"/>
      <c r="G248" s="537"/>
      <c r="H248" s="539"/>
    </row>
    <row r="249" spans="1:8">
      <c r="A249" s="980"/>
      <c r="B249" s="285"/>
      <c r="C249" s="285"/>
      <c r="D249" s="538"/>
      <c r="E249" s="538"/>
      <c r="F249" s="538"/>
      <c r="G249" s="537"/>
      <c r="H249" s="539"/>
    </row>
    <row r="250" spans="1:8">
      <c r="A250" s="980"/>
      <c r="B250" s="281"/>
      <c r="C250" s="281"/>
      <c r="D250" s="281"/>
      <c r="E250" s="281"/>
      <c r="F250" s="281"/>
      <c r="G250" s="537"/>
      <c r="H250" s="539"/>
    </row>
    <row r="251" spans="1:8">
      <c r="A251" s="980"/>
      <c r="B251" s="285"/>
      <c r="C251" s="285"/>
      <c r="D251" s="285"/>
      <c r="E251" s="285"/>
      <c r="F251" s="285"/>
      <c r="G251" s="540"/>
      <c r="H251" s="540"/>
    </row>
    <row r="252" spans="1:8" ht="15" customHeight="1">
      <c r="A252" s="980"/>
      <c r="B252" s="452">
        <v>45999</v>
      </c>
      <c r="C252" s="280">
        <v>46000</v>
      </c>
      <c r="D252" s="280">
        <v>46001</v>
      </c>
      <c r="E252" s="280">
        <v>46002</v>
      </c>
      <c r="F252" s="280">
        <v>46003</v>
      </c>
      <c r="G252" s="549">
        <v>46004</v>
      </c>
      <c r="H252" s="534">
        <v>46005</v>
      </c>
    </row>
    <row r="253" spans="1:8">
      <c r="A253" s="980"/>
      <c r="B253" s="535"/>
      <c r="C253" s="283"/>
      <c r="D253" s="284"/>
      <c r="E253" s="536"/>
      <c r="F253" s="536"/>
      <c r="G253" s="537"/>
      <c r="H253" s="539"/>
    </row>
    <row r="254" spans="1:8">
      <c r="A254" s="980"/>
      <c r="B254" s="285"/>
      <c r="C254" s="285"/>
      <c r="D254" s="538"/>
      <c r="E254" s="538"/>
      <c r="F254" s="538"/>
      <c r="G254" s="537"/>
      <c r="H254" s="539"/>
    </row>
    <row r="255" spans="1:8">
      <c r="A255" s="980"/>
      <c r="B255" s="281"/>
      <c r="C255" s="281"/>
      <c r="D255" s="281"/>
      <c r="E255" s="281"/>
      <c r="F255" s="281"/>
      <c r="G255" s="537"/>
      <c r="H255" s="539"/>
    </row>
    <row r="256" spans="1:8">
      <c r="A256" s="980"/>
      <c r="B256" s="285"/>
      <c r="C256" s="285"/>
      <c r="D256" s="285"/>
      <c r="E256" s="285"/>
      <c r="F256" s="547"/>
      <c r="G256" s="540"/>
      <c r="H256" s="540"/>
    </row>
    <row r="257" spans="1:8">
      <c r="A257" s="980"/>
      <c r="B257" s="280">
        <v>46006</v>
      </c>
      <c r="C257" s="280">
        <v>46007</v>
      </c>
      <c r="D257" s="280">
        <v>46008</v>
      </c>
      <c r="E257" s="280">
        <v>46009</v>
      </c>
      <c r="F257" s="280">
        <v>46010</v>
      </c>
      <c r="G257" s="549">
        <v>46011</v>
      </c>
      <c r="H257" s="534">
        <v>46012</v>
      </c>
    </row>
    <row r="258" spans="1:8">
      <c r="A258" s="980"/>
      <c r="B258" s="535"/>
      <c r="C258" s="548"/>
      <c r="D258" s="284"/>
      <c r="E258" s="536"/>
      <c r="F258" s="536"/>
      <c r="G258" s="537"/>
      <c r="H258" s="539"/>
    </row>
    <row r="259" spans="1:8">
      <c r="A259" s="980"/>
      <c r="B259" s="285"/>
      <c r="C259" s="285"/>
      <c r="D259" s="538"/>
      <c r="E259" s="538"/>
      <c r="F259" s="538"/>
      <c r="G259" s="537"/>
      <c r="H259" s="539"/>
    </row>
    <row r="260" spans="1:8">
      <c r="A260" s="980"/>
      <c r="B260" s="281"/>
      <c r="C260" s="285"/>
      <c r="D260" s="281"/>
      <c r="E260" s="281"/>
      <c r="F260" s="538"/>
      <c r="G260" s="537"/>
      <c r="H260" s="539"/>
    </row>
    <row r="261" spans="1:8">
      <c r="A261" s="980"/>
      <c r="B261" s="281"/>
      <c r="C261" s="285"/>
      <c r="D261" s="281"/>
      <c r="E261" s="281"/>
      <c r="F261" s="282"/>
      <c r="G261" s="540"/>
      <c r="H261" s="540"/>
    </row>
    <row r="262" spans="1:8">
      <c r="A262" s="980"/>
      <c r="B262" s="280">
        <v>46013</v>
      </c>
      <c r="C262" s="280">
        <v>46014</v>
      </c>
      <c r="D262" s="280">
        <v>46015</v>
      </c>
      <c r="E262" s="452">
        <v>46016</v>
      </c>
      <c r="F262" s="280">
        <v>46017</v>
      </c>
      <c r="G262" s="549">
        <v>46018</v>
      </c>
      <c r="H262" s="534">
        <v>46019</v>
      </c>
    </row>
    <row r="263" spans="1:8">
      <c r="A263" s="980"/>
      <c r="B263" s="535"/>
      <c r="C263" s="283"/>
      <c r="D263" s="284"/>
      <c r="E263" s="536"/>
      <c r="F263" s="536"/>
      <c r="G263" s="537"/>
      <c r="H263" s="539"/>
    </row>
    <row r="264" spans="1:8">
      <c r="A264" s="980"/>
      <c r="B264" s="285"/>
      <c r="C264" s="285"/>
      <c r="D264" s="538"/>
      <c r="E264" s="538"/>
      <c r="F264" s="538"/>
      <c r="G264" s="537"/>
      <c r="H264" s="539"/>
    </row>
    <row r="265" spans="1:8">
      <c r="A265" s="980"/>
      <c r="B265" s="281"/>
      <c r="C265" s="285"/>
      <c r="D265" s="281"/>
      <c r="E265" s="281"/>
      <c r="F265" s="538"/>
      <c r="G265" s="537"/>
      <c r="H265" s="539"/>
    </row>
    <row r="266" spans="1:8">
      <c r="A266" s="980"/>
      <c r="B266" s="281"/>
      <c r="C266" s="285"/>
      <c r="D266" s="281"/>
      <c r="E266" s="281"/>
      <c r="F266" s="282"/>
      <c r="G266" s="540"/>
      <c r="H266" s="540"/>
    </row>
    <row r="267" spans="1:8">
      <c r="A267" s="980"/>
      <c r="B267" s="280">
        <v>46020</v>
      </c>
      <c r="C267" s="280">
        <v>46021</v>
      </c>
      <c r="D267" s="280">
        <v>46022</v>
      </c>
      <c r="E267" s="280"/>
      <c r="F267" s="280"/>
      <c r="G267" s="549"/>
      <c r="H267" s="534"/>
    </row>
    <row r="268" spans="1:8">
      <c r="A268" s="980"/>
      <c r="B268" s="535"/>
      <c r="C268" s="283"/>
      <c r="D268" s="284"/>
      <c r="E268" s="536"/>
      <c r="F268" s="536"/>
      <c r="G268" s="537"/>
      <c r="H268" s="539"/>
    </row>
    <row r="269" spans="1:8">
      <c r="A269" s="980"/>
      <c r="B269" s="285"/>
      <c r="C269" s="285"/>
      <c r="D269" s="538"/>
      <c r="E269" s="538"/>
      <c r="F269" s="538"/>
      <c r="G269" s="537"/>
      <c r="H269" s="539"/>
    </row>
    <row r="270" spans="1:8">
      <c r="A270" s="980"/>
      <c r="B270" s="281"/>
      <c r="C270" s="285"/>
      <c r="D270" s="281"/>
      <c r="E270" s="281"/>
      <c r="F270" s="538"/>
      <c r="G270" s="537"/>
      <c r="H270" s="539"/>
    </row>
    <row r="271" spans="1:8">
      <c r="A271" s="981"/>
      <c r="B271" s="281"/>
      <c r="C271" s="285"/>
      <c r="D271" s="281"/>
      <c r="E271" s="281"/>
      <c r="F271" s="282"/>
      <c r="G271" s="540"/>
      <c r="H271" s="540"/>
    </row>
    <row r="272" spans="1:8">
      <c r="A272"/>
      <c r="G272"/>
      <c r="H272"/>
    </row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</sheetData>
  <mergeCells count="15">
    <mergeCell ref="A3:H3"/>
    <mergeCell ref="A5:H5"/>
    <mergeCell ref="A4:H4"/>
    <mergeCell ref="A162:A181"/>
    <mergeCell ref="A182:A206"/>
    <mergeCell ref="A7:A31"/>
    <mergeCell ref="A32:A51"/>
    <mergeCell ref="A52:A71"/>
    <mergeCell ref="A207:A226"/>
    <mergeCell ref="A227:A246"/>
    <mergeCell ref="A247:A271"/>
    <mergeCell ref="A72:A96"/>
    <mergeCell ref="A97:A116"/>
    <mergeCell ref="A117:A136"/>
    <mergeCell ref="A137:A16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R103"/>
  <sheetViews>
    <sheetView showGridLines="0" zoomScaleNormal="100" workbookViewId="0">
      <selection activeCell="K97" sqref="K97"/>
    </sheetView>
  </sheetViews>
  <sheetFormatPr baseColWidth="10" defaultRowHeight="15.75"/>
  <cols>
    <col min="1" max="16384" width="11.42578125" style="761"/>
  </cols>
  <sheetData>
    <row r="1" spans="2:18" ht="16.5" thickBot="1">
      <c r="G1" s="764"/>
    </row>
    <row r="2" spans="2:18">
      <c r="B2" s="765"/>
      <c r="C2" s="766"/>
      <c r="D2" s="766"/>
      <c r="E2" s="766"/>
      <c r="F2" s="766"/>
      <c r="G2" s="766"/>
      <c r="H2" s="766"/>
      <c r="I2" s="766"/>
      <c r="J2" s="766"/>
      <c r="K2" s="766"/>
      <c r="L2" s="766"/>
      <c r="M2" s="766"/>
      <c r="N2" s="766"/>
      <c r="O2" s="766"/>
      <c r="P2" s="766"/>
      <c r="Q2" s="766"/>
      <c r="R2" s="767"/>
    </row>
    <row r="3" spans="2:18">
      <c r="B3" s="768"/>
      <c r="C3" s="374">
        <v>2025</v>
      </c>
      <c r="F3" s="757" t="s">
        <v>211</v>
      </c>
      <c r="G3" s="758"/>
      <c r="H3" s="758"/>
      <c r="I3" s="996" t="s">
        <v>372</v>
      </c>
      <c r="J3" s="996"/>
      <c r="K3" s="996"/>
      <c r="L3" s="996"/>
      <c r="M3" s="996"/>
      <c r="N3" s="996" t="s">
        <v>411</v>
      </c>
      <c r="O3" s="996"/>
      <c r="R3" s="769"/>
    </row>
    <row r="4" spans="2:18">
      <c r="B4" s="768"/>
      <c r="E4" s="993"/>
      <c r="F4" s="994"/>
      <c r="G4" s="995"/>
      <c r="H4" s="258"/>
      <c r="I4" s="997"/>
      <c r="J4" s="998"/>
      <c r="K4" s="998"/>
      <c r="L4" s="998"/>
      <c r="M4" s="999"/>
      <c r="N4" s="998"/>
      <c r="O4" s="999"/>
      <c r="R4" s="769"/>
    </row>
    <row r="5" spans="2:18">
      <c r="B5" s="768"/>
      <c r="Q5" s="770"/>
      <c r="R5" s="769"/>
    </row>
    <row r="6" spans="2:18">
      <c r="B6" s="768"/>
      <c r="P6" s="760" t="s">
        <v>408</v>
      </c>
      <c r="Q6" s="759"/>
      <c r="R6" s="771"/>
    </row>
    <row r="7" spans="2:18">
      <c r="B7" s="768"/>
      <c r="P7" s="759"/>
      <c r="Q7" s="762"/>
      <c r="R7" s="769"/>
    </row>
    <row r="8" spans="2:18">
      <c r="B8" s="768"/>
      <c r="P8" s="760" t="s">
        <v>160</v>
      </c>
      <c r="Q8" s="763"/>
      <c r="R8" s="769"/>
    </row>
    <row r="9" spans="2:18">
      <c r="B9" s="768"/>
      <c r="R9" s="769"/>
    </row>
    <row r="10" spans="2:18">
      <c r="B10" s="768"/>
      <c r="C10" s="992" t="s">
        <v>409</v>
      </c>
      <c r="D10" s="992"/>
      <c r="E10" s="992"/>
      <c r="F10" s="992"/>
      <c r="R10" s="769"/>
    </row>
    <row r="11" spans="2:18">
      <c r="B11" s="768"/>
      <c r="R11" s="769"/>
    </row>
    <row r="12" spans="2:18">
      <c r="B12" s="768"/>
      <c r="C12" s="990" t="s">
        <v>257</v>
      </c>
      <c r="D12" s="991"/>
      <c r="E12" s="991"/>
      <c r="F12" s="991"/>
      <c r="G12" s="991"/>
      <c r="H12" s="772"/>
      <c r="I12" s="772"/>
      <c r="J12" s="772"/>
      <c r="K12" s="772"/>
      <c r="L12" s="772"/>
      <c r="M12" s="772"/>
      <c r="N12" s="989" t="s">
        <v>258</v>
      </c>
      <c r="O12" s="989"/>
      <c r="P12" s="989"/>
      <c r="Q12" s="779">
        <f>PRESSUPOST!N13</f>
        <v>0</v>
      </c>
      <c r="R12" s="769"/>
    </row>
    <row r="13" spans="2:18">
      <c r="B13" s="768"/>
      <c r="C13" s="773"/>
      <c r="Q13" s="774"/>
      <c r="R13" s="769"/>
    </row>
    <row r="14" spans="2:18">
      <c r="B14" s="768"/>
      <c r="C14" s="773"/>
      <c r="Q14" s="774"/>
      <c r="R14" s="769"/>
    </row>
    <row r="15" spans="2:18">
      <c r="B15" s="768"/>
      <c r="C15" s="773"/>
      <c r="Q15" s="774"/>
      <c r="R15" s="769"/>
    </row>
    <row r="16" spans="2:18">
      <c r="B16" s="768"/>
      <c r="C16" s="773"/>
      <c r="Q16" s="774"/>
      <c r="R16" s="769"/>
    </row>
    <row r="17" spans="2:18">
      <c r="B17" s="768"/>
      <c r="C17" s="773"/>
      <c r="Q17" s="774"/>
      <c r="R17" s="769"/>
    </row>
    <row r="18" spans="2:18">
      <c r="B18" s="768"/>
      <c r="C18" s="775"/>
      <c r="D18" s="770"/>
      <c r="E18" s="770"/>
      <c r="F18" s="770"/>
      <c r="G18" s="770"/>
      <c r="H18" s="770"/>
      <c r="I18" s="770"/>
      <c r="J18" s="770"/>
      <c r="K18" s="770"/>
      <c r="L18" s="770"/>
      <c r="M18" s="770"/>
      <c r="N18" s="770"/>
      <c r="O18" s="770"/>
      <c r="P18" s="770"/>
      <c r="Q18" s="776"/>
      <c r="R18" s="769"/>
    </row>
    <row r="19" spans="2:18">
      <c r="B19" s="768"/>
      <c r="R19" s="769"/>
    </row>
    <row r="20" spans="2:18">
      <c r="B20" s="768"/>
      <c r="C20" s="990" t="s">
        <v>259</v>
      </c>
      <c r="D20" s="991"/>
      <c r="E20" s="991"/>
      <c r="F20" s="991"/>
      <c r="G20" s="991"/>
      <c r="H20" s="772"/>
      <c r="I20" s="772"/>
      <c r="J20" s="772"/>
      <c r="K20" s="772"/>
      <c r="L20" s="772"/>
      <c r="M20" s="772"/>
      <c r="N20" s="989" t="s">
        <v>178</v>
      </c>
      <c r="O20" s="989"/>
      <c r="P20" s="989"/>
      <c r="Q20" s="779">
        <f>PRESSUPOST!N14</f>
        <v>0</v>
      </c>
      <c r="R20" s="769"/>
    </row>
    <row r="21" spans="2:18">
      <c r="B21" s="768"/>
      <c r="C21" s="773"/>
      <c r="Q21" s="774"/>
      <c r="R21" s="769"/>
    </row>
    <row r="22" spans="2:18">
      <c r="B22" s="768"/>
      <c r="C22" s="773"/>
      <c r="Q22" s="774"/>
      <c r="R22" s="769"/>
    </row>
    <row r="23" spans="2:18">
      <c r="B23" s="768"/>
      <c r="C23" s="773"/>
      <c r="Q23" s="774"/>
      <c r="R23" s="769"/>
    </row>
    <row r="24" spans="2:18">
      <c r="B24" s="768"/>
      <c r="C24" s="773"/>
      <c r="Q24" s="774"/>
      <c r="R24" s="769"/>
    </row>
    <row r="25" spans="2:18">
      <c r="B25" s="768"/>
      <c r="C25" s="773"/>
      <c r="Q25" s="774"/>
      <c r="R25" s="769"/>
    </row>
    <row r="26" spans="2:18">
      <c r="B26" s="768"/>
      <c r="C26" s="775"/>
      <c r="D26" s="770"/>
      <c r="E26" s="770"/>
      <c r="F26" s="770"/>
      <c r="G26" s="770"/>
      <c r="H26" s="770"/>
      <c r="I26" s="770"/>
      <c r="J26" s="770"/>
      <c r="K26" s="770"/>
      <c r="L26" s="770"/>
      <c r="M26" s="770"/>
      <c r="N26" s="770"/>
      <c r="O26" s="770"/>
      <c r="P26" s="770"/>
      <c r="Q26" s="776"/>
      <c r="R26" s="769"/>
    </row>
    <row r="27" spans="2:18">
      <c r="B27" s="768"/>
      <c r="R27" s="769"/>
    </row>
    <row r="28" spans="2:18">
      <c r="B28" s="768"/>
      <c r="C28" s="990" t="s">
        <v>265</v>
      </c>
      <c r="D28" s="991"/>
      <c r="E28" s="991"/>
      <c r="F28" s="991"/>
      <c r="G28" s="991"/>
      <c r="H28" s="772"/>
      <c r="I28" s="772"/>
      <c r="J28" s="772"/>
      <c r="K28" s="772"/>
      <c r="L28" s="772"/>
      <c r="M28" s="772"/>
      <c r="N28" s="989" t="s">
        <v>282</v>
      </c>
      <c r="O28" s="989"/>
      <c r="P28" s="989"/>
      <c r="Q28" s="779">
        <f>PRESSUPOST!N15</f>
        <v>0</v>
      </c>
      <c r="R28" s="769"/>
    </row>
    <row r="29" spans="2:18">
      <c r="B29" s="768"/>
      <c r="C29" s="773"/>
      <c r="Q29" s="774"/>
      <c r="R29" s="769"/>
    </row>
    <row r="30" spans="2:18">
      <c r="B30" s="768"/>
      <c r="C30" s="773"/>
      <c r="Q30" s="774"/>
      <c r="R30" s="769"/>
    </row>
    <row r="31" spans="2:18">
      <c r="B31" s="768"/>
      <c r="C31" s="773"/>
      <c r="Q31" s="774"/>
      <c r="R31" s="769"/>
    </row>
    <row r="32" spans="2:18">
      <c r="B32" s="768"/>
      <c r="C32" s="773"/>
      <c r="Q32" s="774"/>
      <c r="R32" s="769"/>
    </row>
    <row r="33" spans="2:18">
      <c r="B33" s="768"/>
      <c r="C33" s="773"/>
      <c r="Q33" s="774"/>
      <c r="R33" s="769"/>
    </row>
    <row r="34" spans="2:18">
      <c r="B34" s="768"/>
      <c r="C34" s="775"/>
      <c r="D34" s="770"/>
      <c r="E34" s="770"/>
      <c r="F34" s="770"/>
      <c r="G34" s="770"/>
      <c r="H34" s="770"/>
      <c r="I34" s="770"/>
      <c r="J34" s="770"/>
      <c r="K34" s="770"/>
      <c r="L34" s="770"/>
      <c r="M34" s="770"/>
      <c r="N34" s="770"/>
      <c r="O34" s="770"/>
      <c r="P34" s="770"/>
      <c r="Q34" s="776"/>
      <c r="R34" s="769"/>
    </row>
    <row r="35" spans="2:18">
      <c r="B35" s="768"/>
      <c r="R35" s="769"/>
    </row>
    <row r="36" spans="2:18">
      <c r="B36" s="768"/>
      <c r="C36" s="990" t="s">
        <v>379</v>
      </c>
      <c r="D36" s="991"/>
      <c r="E36" s="991"/>
      <c r="F36" s="991"/>
      <c r="G36" s="991"/>
      <c r="H36" s="772"/>
      <c r="I36" s="772"/>
      <c r="J36" s="772"/>
      <c r="K36" s="772"/>
      <c r="L36" s="772"/>
      <c r="M36" s="772"/>
      <c r="N36" s="989" t="s">
        <v>388</v>
      </c>
      <c r="O36" s="989"/>
      <c r="P36" s="989"/>
      <c r="Q36" s="779">
        <f>PRESSUPOST!N16</f>
        <v>0</v>
      </c>
      <c r="R36" s="769"/>
    </row>
    <row r="37" spans="2:18">
      <c r="B37" s="768"/>
      <c r="C37" s="773"/>
      <c r="Q37" s="774"/>
      <c r="R37" s="769"/>
    </row>
    <row r="38" spans="2:18">
      <c r="B38" s="768"/>
      <c r="C38" s="773"/>
      <c r="Q38" s="774"/>
      <c r="R38" s="769"/>
    </row>
    <row r="39" spans="2:18">
      <c r="B39" s="768"/>
      <c r="C39" s="773"/>
      <c r="Q39" s="774"/>
      <c r="R39" s="769"/>
    </row>
    <row r="40" spans="2:18">
      <c r="B40" s="768"/>
      <c r="C40" s="773"/>
      <c r="Q40" s="774"/>
      <c r="R40" s="769"/>
    </row>
    <row r="41" spans="2:18">
      <c r="B41" s="768"/>
      <c r="C41" s="773"/>
      <c r="Q41" s="774"/>
      <c r="R41" s="769"/>
    </row>
    <row r="42" spans="2:18">
      <c r="B42" s="768"/>
      <c r="C42" s="775"/>
      <c r="D42" s="770"/>
      <c r="E42" s="770"/>
      <c r="F42" s="770"/>
      <c r="G42" s="770"/>
      <c r="H42" s="770"/>
      <c r="I42" s="770"/>
      <c r="J42" s="770"/>
      <c r="K42" s="770"/>
      <c r="L42" s="770"/>
      <c r="M42" s="770"/>
      <c r="N42" s="770"/>
      <c r="O42" s="770"/>
      <c r="P42" s="770"/>
      <c r="Q42" s="776"/>
      <c r="R42" s="769"/>
    </row>
    <row r="43" spans="2:18">
      <c r="B43" s="768"/>
      <c r="R43" s="769"/>
    </row>
    <row r="44" spans="2:18">
      <c r="B44" s="768"/>
      <c r="C44" s="990" t="s">
        <v>283</v>
      </c>
      <c r="D44" s="991"/>
      <c r="E44" s="991"/>
      <c r="F44" s="991"/>
      <c r="G44" s="991"/>
      <c r="H44" s="772"/>
      <c r="I44" s="772"/>
      <c r="J44" s="772"/>
      <c r="K44" s="772"/>
      <c r="L44" s="772"/>
      <c r="M44" s="772"/>
      <c r="N44" s="989" t="s">
        <v>285</v>
      </c>
      <c r="O44" s="989"/>
      <c r="P44" s="989"/>
      <c r="Q44" s="779">
        <f>PRESSUPOST!N17</f>
        <v>0</v>
      </c>
      <c r="R44" s="769"/>
    </row>
    <row r="45" spans="2:18">
      <c r="B45" s="768"/>
      <c r="C45" s="773"/>
      <c r="Q45" s="774"/>
      <c r="R45" s="769"/>
    </row>
    <row r="46" spans="2:18">
      <c r="B46" s="768"/>
      <c r="C46" s="773"/>
      <c r="Q46" s="774"/>
      <c r="R46" s="769"/>
    </row>
    <row r="47" spans="2:18">
      <c r="B47" s="768"/>
      <c r="C47" s="773"/>
      <c r="Q47" s="774"/>
      <c r="R47" s="769"/>
    </row>
    <row r="48" spans="2:18">
      <c r="B48" s="768"/>
      <c r="C48" s="773"/>
      <c r="Q48" s="774"/>
      <c r="R48" s="769"/>
    </row>
    <row r="49" spans="2:18">
      <c r="B49" s="768"/>
      <c r="C49" s="773"/>
      <c r="Q49" s="774"/>
      <c r="R49" s="769"/>
    </row>
    <row r="50" spans="2:18">
      <c r="B50" s="768"/>
      <c r="C50" s="775"/>
      <c r="D50" s="770"/>
      <c r="E50" s="770"/>
      <c r="F50" s="770"/>
      <c r="G50" s="770"/>
      <c r="H50" s="770"/>
      <c r="I50" s="770"/>
      <c r="J50" s="770"/>
      <c r="K50" s="770"/>
      <c r="L50" s="770"/>
      <c r="M50" s="770"/>
      <c r="N50" s="770"/>
      <c r="O50" s="770"/>
      <c r="P50" s="770"/>
      <c r="Q50" s="776"/>
      <c r="R50" s="769"/>
    </row>
    <row r="51" spans="2:18">
      <c r="B51" s="768"/>
      <c r="R51" s="769"/>
    </row>
    <row r="52" spans="2:18">
      <c r="B52" s="768"/>
      <c r="C52" s="990" t="s">
        <v>226</v>
      </c>
      <c r="D52" s="991"/>
      <c r="E52" s="991"/>
      <c r="F52" s="991"/>
      <c r="G52" s="991"/>
      <c r="H52" s="772"/>
      <c r="I52" s="772"/>
      <c r="J52" s="772"/>
      <c r="K52" s="772"/>
      <c r="L52" s="772"/>
      <c r="M52" s="772"/>
      <c r="N52" s="989" t="s">
        <v>179</v>
      </c>
      <c r="O52" s="989"/>
      <c r="P52" s="989"/>
      <c r="Q52" s="779">
        <f>PRESSUPOST!N18</f>
        <v>0</v>
      </c>
      <c r="R52" s="769"/>
    </row>
    <row r="53" spans="2:18">
      <c r="B53" s="768"/>
      <c r="C53" s="773"/>
      <c r="Q53" s="774"/>
      <c r="R53" s="769"/>
    </row>
    <row r="54" spans="2:18">
      <c r="B54" s="768"/>
      <c r="C54" s="773"/>
      <c r="Q54" s="774"/>
      <c r="R54" s="769"/>
    </row>
    <row r="55" spans="2:18">
      <c r="B55" s="768"/>
      <c r="C55" s="773"/>
      <c r="Q55" s="774"/>
      <c r="R55" s="769"/>
    </row>
    <row r="56" spans="2:18">
      <c r="B56" s="768"/>
      <c r="C56" s="773"/>
      <c r="Q56" s="774"/>
      <c r="R56" s="769"/>
    </row>
    <row r="57" spans="2:18">
      <c r="B57" s="768"/>
      <c r="C57" s="773"/>
      <c r="Q57" s="774"/>
      <c r="R57" s="769"/>
    </row>
    <row r="58" spans="2:18">
      <c r="B58" s="768"/>
      <c r="C58" s="775"/>
      <c r="D58" s="770"/>
      <c r="E58" s="770"/>
      <c r="F58" s="770"/>
      <c r="G58" s="770"/>
      <c r="H58" s="770"/>
      <c r="I58" s="770"/>
      <c r="J58" s="770"/>
      <c r="K58" s="770"/>
      <c r="L58" s="770"/>
      <c r="M58" s="770"/>
      <c r="N58" s="770"/>
      <c r="O58" s="770"/>
      <c r="P58" s="770"/>
      <c r="Q58" s="776"/>
      <c r="R58" s="769"/>
    </row>
    <row r="59" spans="2:18">
      <c r="B59" s="768"/>
      <c r="R59" s="769"/>
    </row>
    <row r="60" spans="2:18">
      <c r="B60" s="768"/>
      <c r="C60" s="990" t="s">
        <v>295</v>
      </c>
      <c r="D60" s="991"/>
      <c r="E60" s="991"/>
      <c r="F60" s="991"/>
      <c r="G60" s="991"/>
      <c r="H60" s="772"/>
      <c r="I60" s="772"/>
      <c r="J60" s="772"/>
      <c r="K60" s="772"/>
      <c r="L60" s="772"/>
      <c r="M60" s="772"/>
      <c r="N60" s="989" t="s">
        <v>297</v>
      </c>
      <c r="O60" s="989"/>
      <c r="P60" s="989"/>
      <c r="Q60" s="779">
        <f>PRESSUPOST!N19</f>
        <v>0</v>
      </c>
      <c r="R60" s="769"/>
    </row>
    <row r="61" spans="2:18">
      <c r="B61" s="768"/>
      <c r="C61" s="773"/>
      <c r="Q61" s="774"/>
      <c r="R61" s="769"/>
    </row>
    <row r="62" spans="2:18">
      <c r="B62" s="768"/>
      <c r="C62" s="773"/>
      <c r="Q62" s="774"/>
      <c r="R62" s="769"/>
    </row>
    <row r="63" spans="2:18">
      <c r="B63" s="768"/>
      <c r="C63" s="773"/>
      <c r="Q63" s="774"/>
      <c r="R63" s="769"/>
    </row>
    <row r="64" spans="2:18">
      <c r="B64" s="768"/>
      <c r="C64" s="773"/>
      <c r="Q64" s="774"/>
      <c r="R64" s="769"/>
    </row>
    <row r="65" spans="2:18">
      <c r="B65" s="768"/>
      <c r="C65" s="773"/>
      <c r="Q65" s="774"/>
      <c r="R65" s="769"/>
    </row>
    <row r="66" spans="2:18">
      <c r="B66" s="768"/>
      <c r="C66" s="775"/>
      <c r="D66" s="770"/>
      <c r="E66" s="770"/>
      <c r="F66" s="770"/>
      <c r="G66" s="770"/>
      <c r="H66" s="770"/>
      <c r="I66" s="770"/>
      <c r="J66" s="770"/>
      <c r="K66" s="770"/>
      <c r="L66" s="770"/>
      <c r="M66" s="770"/>
      <c r="N66" s="770"/>
      <c r="O66" s="770"/>
      <c r="P66" s="770"/>
      <c r="Q66" s="776"/>
      <c r="R66" s="769"/>
    </row>
    <row r="67" spans="2:18">
      <c r="B67" s="768"/>
      <c r="R67" s="769"/>
    </row>
    <row r="68" spans="2:18">
      <c r="B68" s="768"/>
      <c r="C68" s="990" t="s">
        <v>367</v>
      </c>
      <c r="D68" s="991"/>
      <c r="E68" s="991"/>
      <c r="F68" s="991"/>
      <c r="G68" s="991"/>
      <c r="H68" s="772"/>
      <c r="I68" s="772"/>
      <c r="J68" s="772"/>
      <c r="K68" s="772"/>
      <c r="L68" s="772"/>
      <c r="M68" s="772"/>
      <c r="N68" s="989" t="s">
        <v>370</v>
      </c>
      <c r="O68" s="989"/>
      <c r="P68" s="989"/>
      <c r="Q68" s="779">
        <f>PRESSUPOST!N20</f>
        <v>0</v>
      </c>
      <c r="R68" s="769"/>
    </row>
    <row r="69" spans="2:18">
      <c r="B69" s="768"/>
      <c r="C69" s="773"/>
      <c r="Q69" s="774"/>
      <c r="R69" s="769"/>
    </row>
    <row r="70" spans="2:18">
      <c r="B70" s="768"/>
      <c r="C70" s="773"/>
      <c r="Q70" s="774"/>
      <c r="R70" s="769"/>
    </row>
    <row r="71" spans="2:18">
      <c r="B71" s="768"/>
      <c r="C71" s="773"/>
      <c r="Q71" s="774"/>
      <c r="R71" s="769"/>
    </row>
    <row r="72" spans="2:18">
      <c r="B72" s="768"/>
      <c r="C72" s="773"/>
      <c r="Q72" s="774"/>
      <c r="R72" s="769"/>
    </row>
    <row r="73" spans="2:18">
      <c r="B73" s="768"/>
      <c r="C73" s="773"/>
      <c r="Q73" s="774"/>
      <c r="R73" s="769"/>
    </row>
    <row r="74" spans="2:18">
      <c r="B74" s="768"/>
      <c r="C74" s="775"/>
      <c r="D74" s="770"/>
      <c r="E74" s="770"/>
      <c r="F74" s="770"/>
      <c r="G74" s="770"/>
      <c r="H74" s="770"/>
      <c r="I74" s="770"/>
      <c r="J74" s="770"/>
      <c r="K74" s="770"/>
      <c r="L74" s="770"/>
      <c r="M74" s="770"/>
      <c r="N74" s="770"/>
      <c r="O74" s="770"/>
      <c r="P74" s="770"/>
      <c r="Q74" s="776"/>
      <c r="R74" s="769"/>
    </row>
    <row r="75" spans="2:18">
      <c r="B75" s="768"/>
      <c r="R75" s="769"/>
    </row>
    <row r="76" spans="2:18">
      <c r="B76" s="768"/>
      <c r="C76" s="990" t="s">
        <v>241</v>
      </c>
      <c r="D76" s="991"/>
      <c r="E76" s="991"/>
      <c r="F76" s="991"/>
      <c r="G76" s="991"/>
      <c r="H76" s="772"/>
      <c r="I76" s="772"/>
      <c r="J76" s="772"/>
      <c r="K76" s="772"/>
      <c r="L76" s="772"/>
      <c r="M76" s="772"/>
      <c r="N76" s="989" t="s">
        <v>299</v>
      </c>
      <c r="O76" s="989"/>
      <c r="P76" s="989"/>
      <c r="Q76" s="779">
        <f>PRESSUPOST!N22</f>
        <v>0</v>
      </c>
      <c r="R76" s="769"/>
    </row>
    <row r="77" spans="2:18">
      <c r="B77" s="768"/>
      <c r="C77" s="773"/>
      <c r="Q77" s="774"/>
      <c r="R77" s="769"/>
    </row>
    <row r="78" spans="2:18">
      <c r="B78" s="768"/>
      <c r="C78" s="773"/>
      <c r="Q78" s="774"/>
      <c r="R78" s="769"/>
    </row>
    <row r="79" spans="2:18">
      <c r="B79" s="768"/>
      <c r="C79" s="773"/>
      <c r="Q79" s="774"/>
      <c r="R79" s="769"/>
    </row>
    <row r="80" spans="2:18">
      <c r="B80" s="768"/>
      <c r="C80" s="773"/>
      <c r="Q80" s="774"/>
      <c r="R80" s="769"/>
    </row>
    <row r="81" spans="2:18">
      <c r="B81" s="768"/>
      <c r="C81" s="773"/>
      <c r="Q81" s="774"/>
      <c r="R81" s="769"/>
    </row>
    <row r="82" spans="2:18">
      <c r="B82" s="768"/>
      <c r="C82" s="775"/>
      <c r="D82" s="770"/>
      <c r="E82" s="770"/>
      <c r="F82" s="770"/>
      <c r="G82" s="770"/>
      <c r="H82" s="770"/>
      <c r="I82" s="770"/>
      <c r="J82" s="770"/>
      <c r="K82" s="770"/>
      <c r="L82" s="770"/>
      <c r="M82" s="770"/>
      <c r="N82" s="770"/>
      <c r="O82" s="770"/>
      <c r="P82" s="770"/>
      <c r="Q82" s="776"/>
      <c r="R82" s="769"/>
    </row>
    <row r="83" spans="2:18">
      <c r="B83" s="768"/>
      <c r="R83" s="769"/>
    </row>
    <row r="84" spans="2:18">
      <c r="B84" s="768"/>
      <c r="C84" s="990" t="s">
        <v>412</v>
      </c>
      <c r="D84" s="991"/>
      <c r="E84" s="991"/>
      <c r="F84" s="991"/>
      <c r="G84" s="991"/>
      <c r="H84" s="772"/>
      <c r="I84" s="772"/>
      <c r="J84" s="772"/>
      <c r="K84" s="772"/>
      <c r="L84" s="772"/>
      <c r="M84" s="772"/>
      <c r="N84" s="989" t="s">
        <v>300</v>
      </c>
      <c r="O84" s="989"/>
      <c r="P84" s="989"/>
      <c r="Q84" s="779">
        <f>PRESSUPOST!N23</f>
        <v>0</v>
      </c>
      <c r="R84" s="769"/>
    </row>
    <row r="85" spans="2:18">
      <c r="B85" s="768"/>
      <c r="C85" s="773"/>
      <c r="Q85" s="774"/>
      <c r="R85" s="769"/>
    </row>
    <row r="86" spans="2:18">
      <c r="B86" s="768"/>
      <c r="C86" s="773"/>
      <c r="Q86" s="774"/>
      <c r="R86" s="769"/>
    </row>
    <row r="87" spans="2:18">
      <c r="B87" s="768"/>
      <c r="C87" s="773"/>
      <c r="Q87" s="774"/>
      <c r="R87" s="769"/>
    </row>
    <row r="88" spans="2:18">
      <c r="B88" s="768"/>
      <c r="C88" s="773"/>
      <c r="Q88" s="774"/>
      <c r="R88" s="769"/>
    </row>
    <row r="89" spans="2:18" ht="14.25" customHeight="1">
      <c r="B89" s="768"/>
      <c r="C89" s="773"/>
      <c r="Q89" s="774"/>
      <c r="R89" s="769"/>
    </row>
    <row r="90" spans="2:18">
      <c r="B90" s="768"/>
      <c r="C90" s="775"/>
      <c r="D90" s="770"/>
      <c r="E90" s="770"/>
      <c r="F90" s="770"/>
      <c r="G90" s="770"/>
      <c r="H90" s="770"/>
      <c r="I90" s="770"/>
      <c r="J90" s="770"/>
      <c r="K90" s="770"/>
      <c r="L90" s="770"/>
      <c r="M90" s="770"/>
      <c r="N90" s="770"/>
      <c r="O90" s="770"/>
      <c r="P90" s="770"/>
      <c r="Q90" s="776"/>
      <c r="R90" s="769"/>
    </row>
    <row r="91" spans="2:18">
      <c r="B91" s="768"/>
      <c r="R91" s="769"/>
    </row>
    <row r="92" spans="2:18">
      <c r="B92" s="768"/>
      <c r="C92" s="992" t="s">
        <v>410</v>
      </c>
      <c r="D92" s="992"/>
      <c r="E92" s="992"/>
      <c r="F92" s="992"/>
      <c r="G92" s="992"/>
      <c r="R92" s="769"/>
    </row>
    <row r="93" spans="2:18">
      <c r="B93" s="768"/>
      <c r="R93" s="769"/>
    </row>
    <row r="94" spans="2:18">
      <c r="B94" s="768"/>
      <c r="C94" s="990"/>
      <c r="D94" s="991"/>
      <c r="E94" s="991"/>
      <c r="F94" s="991"/>
      <c r="G94" s="991"/>
      <c r="H94" s="772"/>
      <c r="I94" s="772"/>
      <c r="J94" s="772"/>
      <c r="K94" s="772"/>
      <c r="L94" s="772"/>
      <c r="M94" s="772"/>
      <c r="N94" s="989" t="s">
        <v>18</v>
      </c>
      <c r="O94" s="989"/>
      <c r="P94" s="989"/>
      <c r="Q94" s="779">
        <f>PRESSUPOST!N28</f>
        <v>0</v>
      </c>
      <c r="R94" s="769"/>
    </row>
    <row r="95" spans="2:18">
      <c r="B95" s="768"/>
      <c r="C95" s="773"/>
      <c r="Q95" s="774"/>
      <c r="R95" s="769"/>
    </row>
    <row r="96" spans="2:18">
      <c r="B96" s="768"/>
      <c r="C96" s="773"/>
      <c r="Q96" s="774"/>
      <c r="R96" s="769"/>
    </row>
    <row r="97" spans="2:18">
      <c r="B97" s="768"/>
      <c r="C97" s="773"/>
      <c r="Q97" s="774"/>
      <c r="R97" s="769"/>
    </row>
    <row r="98" spans="2:18">
      <c r="B98" s="768"/>
      <c r="C98" s="773"/>
      <c r="Q98" s="774"/>
      <c r="R98" s="769"/>
    </row>
    <row r="99" spans="2:18">
      <c r="B99" s="768"/>
      <c r="C99" s="773"/>
      <c r="Q99" s="774"/>
      <c r="R99" s="769"/>
    </row>
    <row r="100" spans="2:18">
      <c r="B100" s="768"/>
      <c r="C100" s="775"/>
      <c r="D100" s="770"/>
      <c r="E100" s="770"/>
      <c r="F100" s="770"/>
      <c r="G100" s="770"/>
      <c r="H100" s="770"/>
      <c r="I100" s="770"/>
      <c r="J100" s="770"/>
      <c r="K100" s="770"/>
      <c r="L100" s="770"/>
      <c r="M100" s="770"/>
      <c r="N100" s="770"/>
      <c r="O100" s="770"/>
      <c r="P100" s="770"/>
      <c r="Q100" s="776"/>
      <c r="R100" s="769"/>
    </row>
    <row r="101" spans="2:18">
      <c r="B101" s="768"/>
      <c r="R101" s="769"/>
    </row>
    <row r="102" spans="2:18">
      <c r="B102" s="768"/>
      <c r="R102" s="769"/>
    </row>
    <row r="103" spans="2:18" ht="16.5" thickBot="1">
      <c r="B103" s="777"/>
      <c r="C103" s="764"/>
      <c r="D103" s="764"/>
      <c r="E103" s="764"/>
      <c r="F103" s="764"/>
      <c r="G103" s="764"/>
      <c r="H103" s="764"/>
      <c r="I103" s="764"/>
      <c r="J103" s="764"/>
      <c r="K103" s="764"/>
      <c r="L103" s="764"/>
      <c r="M103" s="764"/>
      <c r="N103" s="764"/>
      <c r="O103" s="764"/>
      <c r="P103" s="764"/>
      <c r="Q103" s="764"/>
      <c r="R103" s="778"/>
    </row>
  </sheetData>
  <mergeCells count="29">
    <mergeCell ref="C10:F10"/>
    <mergeCell ref="C12:G12"/>
    <mergeCell ref="E4:G4"/>
    <mergeCell ref="I3:M3"/>
    <mergeCell ref="N3:O3"/>
    <mergeCell ref="I4:M4"/>
    <mergeCell ref="N4:O4"/>
    <mergeCell ref="N12:P12"/>
    <mergeCell ref="C20:G20"/>
    <mergeCell ref="C28:G28"/>
    <mergeCell ref="C36:G36"/>
    <mergeCell ref="C44:G44"/>
    <mergeCell ref="C52:G52"/>
    <mergeCell ref="N20:P20"/>
    <mergeCell ref="N28:P28"/>
    <mergeCell ref="N36:P36"/>
    <mergeCell ref="N44:P44"/>
    <mergeCell ref="C94:G94"/>
    <mergeCell ref="N94:P94"/>
    <mergeCell ref="C92:G92"/>
    <mergeCell ref="N52:P52"/>
    <mergeCell ref="N60:P60"/>
    <mergeCell ref="N68:P68"/>
    <mergeCell ref="N76:P76"/>
    <mergeCell ref="N84:P84"/>
    <mergeCell ref="C60:G60"/>
    <mergeCell ref="C68:G68"/>
    <mergeCell ref="C76:G76"/>
    <mergeCell ref="C84:G8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PRESSUPOST</vt:lpstr>
      <vt:lpstr>COSTOS SOCIALS ARTISTES</vt:lpstr>
      <vt:lpstr>COSTOS SOCIALS EQUIP TÈCNIC</vt:lpstr>
      <vt:lpstr>CALENDARI DE TREBALL 1</vt:lpstr>
      <vt:lpstr>CALENDARI DE TREBALL 2</vt:lpstr>
      <vt:lpstr>INFORME PRESSUPOSTARI</vt:lpstr>
      <vt:lpstr>'COSTOS SOCIALS EQUIP TÈCNIC'!Títulos_a_imprimir</vt:lpstr>
      <vt:lpstr>PRESSUPOST!Títulos_a_imprimir</vt:lpstr>
    </vt:vector>
  </TitlesOfParts>
  <Company>RTVE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I02210</dc:creator>
  <cp:lastModifiedBy>Vicent Iborra Badia</cp:lastModifiedBy>
  <cp:lastPrinted>2025-05-22T11:29:21Z</cp:lastPrinted>
  <dcterms:created xsi:type="dcterms:W3CDTF">2013-07-17T06:36:11Z</dcterms:created>
  <dcterms:modified xsi:type="dcterms:W3CDTF">2025-07-18T09:22:27Z</dcterms:modified>
</cp:coreProperties>
</file>